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_Mariag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Mode_d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JJ/MM/AAAA"/>
    <numFmt numFmtId="165" formatCode="# ##0,00 &quot;€&quot;"/>
    <numFmt numFmtId="166" formatCode="0,0%"/>
  </numFmts>
  <fonts count="5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3" borderId="1" pivotButton="0" quotePrefix="0" xfId="0"/>
    <xf numFmtId="165" fontId="0" fillId="4" borderId="1" pivotButton="0" quotePrefix="0" xfId="0"/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pivotButton="0" quotePrefix="0" xfId="0"/>
    <xf numFmtId="0" fontId="3" fillId="0" borderId="1" applyAlignment="1" pivotButton="0" quotePrefix="0" xfId="0">
      <alignment horizontal="right"/>
    </xf>
    <xf numFmtId="0" fontId="0" fillId="0" borderId="1" pivotButton="0" quotePrefix="0" xfId="0"/>
    <xf numFmtId="165" fontId="4" fillId="6" borderId="1" pivotButton="0" quotePrefix="0" xfId="0"/>
    <xf numFmtId="0" fontId="2" fillId="6" borderId="0" applyAlignment="1" pivotButton="0" quotePrefix="0" xfId="0">
      <alignment horizontal="center" vertical="center" wrapText="1"/>
    </xf>
    <xf numFmtId="165" fontId="3" fillId="4" borderId="1" pivotButton="0" quotePrefix="0" xfId="0"/>
    <xf numFmtId="165" fontId="3" fillId="5" borderId="1" pivotButton="0" quotePrefix="0" xfId="0"/>
    <xf numFmtId="166" fontId="3" fillId="5" borderId="1" pivotButton="0" quotePrefix="0" xfId="0"/>
    <xf numFmtId="1" fontId="3" fillId="4" borderId="1" pivotButton="0" quotePrefix="0" xfId="0"/>
    <xf numFmtId="1" fontId="3" fillId="5" borderId="1" pivotButton="0" quotePrefix="0" xfId="0"/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166" fontId="0" fillId="3" borderId="1" pivotButton="0" quotePrefix="0" xfId="0"/>
    <xf numFmtId="0" fontId="2" fillId="6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 prévu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'Synthèse'!B15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'Synthèse'!$A$16:$A$25</f>
            </numRef>
          </cat>
          <val>
            <numRef>
              <f>'Synthèse'!$B$16:$B$25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prévu vs Montant payé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'Synthèse'!B15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'Synthèse'!$A$16:$A$25</f>
            </numRef>
          </cat>
          <val>
            <numRef>
              <f>'Synthèse'!$B$16:$B$25</f>
            </numRef>
          </val>
        </ser>
        <ser>
          <idx val="1"/>
          <order val="1"/>
          <tx>
            <strRef>
              <f>'Synthèse'!C15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'Synthèse'!$A$16:$A$25</f>
            </numRef>
          </cat>
          <val>
            <numRef>
              <f>'Synthèse'!$C$16:$C$25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Taux d'avancement du budget (Payé vs Reste à payer)</a:t>
            </a:r>
          </a:p>
        </rich>
      </tx>
    </title>
    <plotArea>
      <barChart>
        <barDir val="bar"/>
        <grouping val="clustered"/>
        <ser>
          <idx val="0"/>
          <order val="0"/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'Synthèse'!$A$20:$A$21</f>
            </numRef>
          </cat>
          <val>
            <numRef>
              <f>'Synthèse'!$B$20:$B$21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38</row>
      <rowOff>0</rowOff>
    </from>
    <ext cx="5040000" cy="216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24" customWidth="1" min="3" max="3"/>
    <col width="14" customWidth="1" min="4" max="4"/>
    <col width="13" customWidth="1" min="5" max="5"/>
    <col width="15" customWidth="1" min="6" max="6"/>
    <col width="15" customWidth="1" min="7" max="7"/>
    <col width="15" customWidth="1" min="8" max="8"/>
    <col width="13" customWidth="1" min="9" max="9"/>
    <col width="12" customWidth="1" min="10" max="10"/>
    <col width="11" customWidth="1" min="11" max="11"/>
    <col width="28" customWidth="1" min="12" max="12"/>
  </cols>
  <sheetData>
    <row r="1" ht="28" customHeight="1">
      <c r="A1" s="1" t="inlineStr">
        <is>
          <t>Budget Mariage 2026 - Suivi des dépenses</t>
        </is>
      </c>
    </row>
    <row r="2" ht="32" customHeight="1">
      <c r="A2" s="2" t="inlineStr">
        <is>
          <t>Poste</t>
        </is>
      </c>
      <c r="B2" s="2" t="inlineStr">
        <is>
          <t>Catégorie</t>
        </is>
      </c>
      <c r="C2" s="2" t="inlineStr">
        <is>
          <t>Prestataire</t>
        </is>
      </c>
      <c r="D2" s="2" t="inlineStr">
        <is>
          <t>Ville</t>
        </is>
      </c>
      <c r="E2" s="2" t="inlineStr">
        <is>
          <t>Date prévue</t>
        </is>
      </c>
      <c r="F2" s="2" t="inlineStr">
        <is>
          <t>Date de paiement</t>
        </is>
      </c>
      <c r="G2" s="2" t="inlineStr">
        <is>
          <t>Budget prévu (€)</t>
        </is>
      </c>
      <c r="H2" s="2" t="inlineStr">
        <is>
          <t>Montant payé (€)</t>
        </is>
      </c>
      <c r="I2" s="2" t="inlineStr">
        <is>
          <t>Écart (€)</t>
        </is>
      </c>
      <c r="J2" s="2" t="inlineStr">
        <is>
          <t>Statut</t>
        </is>
      </c>
      <c r="K2" s="2" t="inlineStr">
        <is>
          <t>Priorité</t>
        </is>
      </c>
      <c r="L2" s="2" t="inlineStr">
        <is>
          <t>Commentaires</t>
        </is>
      </c>
    </row>
    <row r="3">
      <c r="A3" s="3" t="inlineStr">
        <is>
          <t>Traiteur</t>
        </is>
      </c>
      <c r="B3" s="3" t="inlineStr">
        <is>
          <t>Traiteur</t>
        </is>
      </c>
      <c r="C3" s="3" t="inlineStr">
        <is>
          <t>Saveurs &amp; Terroir</t>
        </is>
      </c>
      <c r="D3" s="3" t="inlineStr">
        <is>
          <t>Lyon</t>
        </is>
      </c>
      <c r="E3" s="4" t="inlineStr">
        <is>
          <t>15/09/2026</t>
        </is>
      </c>
      <c r="F3" s="4" t="inlineStr">
        <is>
          <t>01/06/2026</t>
        </is>
      </c>
      <c r="G3" s="5" t="n">
        <v>8500</v>
      </c>
      <c r="H3" s="5" t="n">
        <v>4000</v>
      </c>
      <c r="I3" s="6">
        <f>G3-H3</f>
        <v/>
      </c>
      <c r="J3" s="3">
        <f>IF(H3=0,"Non payé",IF(H3&lt;G3,"Partiel","Payé"))</f>
        <v/>
      </c>
      <c r="K3" s="3">
        <f>IF(G3&gt;5000,"Haute",IF(G3&gt;2000,"Moyenne","Basse"))</f>
        <v/>
      </c>
      <c r="L3" s="3" t="inlineStr">
        <is>
          <t>Réception 120 invités</t>
        </is>
      </c>
    </row>
    <row r="4">
      <c r="A4" s="7" t="inlineStr">
        <is>
          <t>Location de salle</t>
        </is>
      </c>
      <c r="B4" s="7" t="inlineStr">
        <is>
          <t>Salle</t>
        </is>
      </c>
      <c r="C4" s="7" t="inlineStr">
        <is>
          <t>Domaine des Roses</t>
        </is>
      </c>
      <c r="D4" s="7" t="inlineStr">
        <is>
          <t>Bordeaux</t>
        </is>
      </c>
      <c r="E4" s="8" t="inlineStr">
        <is>
          <t>15/09/2026</t>
        </is>
      </c>
      <c r="F4" s="8" t="inlineStr">
        <is>
          <t>10/03/2026</t>
        </is>
      </c>
      <c r="G4" s="5" t="n">
        <v>6200</v>
      </c>
      <c r="H4" s="5" t="n">
        <v>6200</v>
      </c>
      <c r="I4" s="9">
        <f>G4-H4</f>
        <v/>
      </c>
      <c r="J4" s="7">
        <f>IF(H4=0,"Non payé",IF(H4&lt;G4,"Partiel","Payé"))</f>
        <v/>
      </c>
      <c r="K4" s="7">
        <f>IF(G4&gt;5000,"Haute",IF(G4&gt;2000,"Moyenne","Basse"))</f>
        <v/>
      </c>
      <c r="L4" s="7" t="inlineStr">
        <is>
          <t>Salle + jardin</t>
        </is>
      </c>
    </row>
    <row r="5">
      <c r="A5" s="3" t="inlineStr">
        <is>
          <t>Robe de mariée</t>
        </is>
      </c>
      <c r="B5" s="3" t="inlineStr">
        <is>
          <t>Tenues</t>
        </is>
      </c>
      <c r="C5" s="3" t="inlineStr">
        <is>
          <t>Atelier Camille Couture</t>
        </is>
      </c>
      <c r="D5" s="3" t="inlineStr">
        <is>
          <t>Paris</t>
        </is>
      </c>
      <c r="E5" s="4" t="inlineStr">
        <is>
          <t>20/07/2026</t>
        </is>
      </c>
      <c r="F5" s="4" t="inlineStr">
        <is>
          <t>05/04/2026</t>
        </is>
      </c>
      <c r="G5" s="5" t="n">
        <v>2800</v>
      </c>
      <c r="H5" s="5" t="n">
        <v>2800</v>
      </c>
      <c r="I5" s="6">
        <f>G5-H5</f>
        <v/>
      </c>
      <c r="J5" s="3">
        <f>IF(H5=0,"Non payé",IF(H5&lt;G5,"Partiel","Payé"))</f>
        <v/>
      </c>
      <c r="K5" s="3">
        <f>IF(G5&gt;5000,"Haute",IF(G5&gt;2000,"Moyenne","Basse"))</f>
        <v/>
      </c>
      <c r="L5" s="3" t="inlineStr">
        <is>
          <t>Essayages inclus</t>
        </is>
      </c>
    </row>
    <row r="6">
      <c r="A6" s="7" t="inlineStr">
        <is>
          <t>Costume du marié</t>
        </is>
      </c>
      <c r="B6" s="7" t="inlineStr">
        <is>
          <t>Tenues</t>
        </is>
      </c>
      <c r="C6" s="7" t="inlineStr">
        <is>
          <t>Maison Julien Tailleur</t>
        </is>
      </c>
      <c r="D6" s="7" t="inlineStr">
        <is>
          <t>Paris</t>
        </is>
      </c>
      <c r="E6" s="8" t="inlineStr">
        <is>
          <t>20/07/2026</t>
        </is>
      </c>
      <c r="F6" s="8" t="inlineStr">
        <is>
          <t>12/05/2026</t>
        </is>
      </c>
      <c r="G6" s="5" t="n">
        <v>1200</v>
      </c>
      <c r="H6" s="5" t="n">
        <v>600</v>
      </c>
      <c r="I6" s="9">
        <f>G6-H6</f>
        <v/>
      </c>
      <c r="J6" s="7">
        <f>IF(H6=0,"Non payé",IF(H6&lt;G6,"Partiel","Payé"))</f>
        <v/>
      </c>
      <c r="K6" s="7">
        <f>IF(G6&gt;5000,"Haute",IF(G6&gt;2000,"Moyenne","Basse"))</f>
        <v/>
      </c>
      <c r="L6" s="7" t="inlineStr">
        <is>
          <t>Acompte versé</t>
        </is>
      </c>
    </row>
    <row r="7">
      <c r="A7" s="3" t="inlineStr">
        <is>
          <t>Photographe</t>
        </is>
      </c>
      <c r="B7" s="3" t="inlineStr">
        <is>
          <t>Photo/Vidéo</t>
        </is>
      </c>
      <c r="C7" s="3" t="inlineStr">
        <is>
          <t>Studio Lumière</t>
        </is>
      </c>
      <c r="D7" s="3" t="inlineStr">
        <is>
          <t>Toulouse</t>
        </is>
      </c>
      <c r="E7" s="4" t="inlineStr">
        <is>
          <t>15/09/2026</t>
        </is>
      </c>
      <c r="F7" s="4" t="n"/>
      <c r="G7" s="5" t="n">
        <v>2400</v>
      </c>
      <c r="H7" s="5" t="n">
        <v>0</v>
      </c>
      <c r="I7" s="6">
        <f>G7-H7</f>
        <v/>
      </c>
      <c r="J7" s="3">
        <f>IF(H7=0,"Non payé",IF(H7&lt;G7,"Partiel","Payé"))</f>
        <v/>
      </c>
      <c r="K7" s="3">
        <f>IF(G7&gt;5000,"Haute",IF(G7&gt;2000,"Moyenne","Basse"))</f>
        <v/>
      </c>
      <c r="L7" s="3" t="inlineStr">
        <is>
          <t>Devis à confirmer</t>
        </is>
      </c>
    </row>
    <row r="8">
      <c r="A8" s="7" t="inlineStr">
        <is>
          <t>DJ / animation</t>
        </is>
      </c>
      <c r="B8" s="7" t="inlineStr">
        <is>
          <t>Animation</t>
        </is>
      </c>
      <c r="C8" s="7" t="inlineStr">
        <is>
          <t>DJ Nico Events</t>
        </is>
      </c>
      <c r="D8" s="7" t="inlineStr">
        <is>
          <t>Lille</t>
        </is>
      </c>
      <c r="E8" s="8" t="inlineStr">
        <is>
          <t>15/09/2026</t>
        </is>
      </c>
      <c r="F8" s="8" t="inlineStr">
        <is>
          <t>01/07/2026</t>
        </is>
      </c>
      <c r="G8" s="5" t="n">
        <v>1500</v>
      </c>
      <c r="H8" s="5" t="n">
        <v>750</v>
      </c>
      <c r="I8" s="9">
        <f>G8-H8</f>
        <v/>
      </c>
      <c r="J8" s="7">
        <f>IF(H8=0,"Non payé",IF(H8&lt;G8,"Partiel","Payé"))</f>
        <v/>
      </c>
      <c r="K8" s="7">
        <f>IF(G8&gt;5000,"Haute",IF(G8&gt;2000,"Moyenne","Basse"))</f>
        <v/>
      </c>
      <c r="L8" s="7" t="inlineStr">
        <is>
          <t>Sono + éclairage</t>
        </is>
      </c>
    </row>
    <row r="9">
      <c r="A9" s="3" t="inlineStr">
        <is>
          <t>Fleurs et décoration</t>
        </is>
      </c>
      <c r="B9" s="3" t="inlineStr">
        <is>
          <t>Décoration</t>
        </is>
      </c>
      <c r="C9" s="3" t="inlineStr">
        <is>
          <t>Fleurs de Sarah</t>
        </is>
      </c>
      <c r="D9" s="3" t="inlineStr">
        <is>
          <t>Nantes</t>
        </is>
      </c>
      <c r="E9" s="4" t="inlineStr">
        <is>
          <t>14/09/2026</t>
        </is>
      </c>
      <c r="F9" s="4" t="n"/>
      <c r="G9" s="5" t="n">
        <v>1800</v>
      </c>
      <c r="H9" s="5" t="n">
        <v>0</v>
      </c>
      <c r="I9" s="6">
        <f>G9-H9</f>
        <v/>
      </c>
      <c r="J9" s="3">
        <f>IF(H9=0,"Non payé",IF(H9&lt;G9,"Partiel","Payé"))</f>
        <v/>
      </c>
      <c r="K9" s="3">
        <f>IF(G9&gt;5000,"Haute",IF(G9&gt;2000,"Moyenne","Basse"))</f>
        <v/>
      </c>
      <c r="L9" s="3" t="inlineStr">
        <is>
          <t>Bouquet + centres de table</t>
        </is>
      </c>
    </row>
    <row r="10">
      <c r="A10" s="7" t="inlineStr">
        <is>
          <t>Alliances</t>
        </is>
      </c>
      <c r="B10" s="7" t="inlineStr">
        <is>
          <t>Alliances</t>
        </is>
      </c>
      <c r="C10" s="7" t="inlineStr">
        <is>
          <t>Bijouterie Manon Or</t>
        </is>
      </c>
      <c r="D10" s="7" t="inlineStr">
        <is>
          <t>Strasbourg</t>
        </is>
      </c>
      <c r="E10" s="8" t="inlineStr">
        <is>
          <t>01/08/2026</t>
        </is>
      </c>
      <c r="F10" s="8" t="inlineStr">
        <is>
          <t>15/02/2026</t>
        </is>
      </c>
      <c r="G10" s="5" t="n">
        <v>1600</v>
      </c>
      <c r="H10" s="5" t="n">
        <v>1600</v>
      </c>
      <c r="I10" s="9">
        <f>G10-H10</f>
        <v/>
      </c>
      <c r="J10" s="7">
        <f>IF(H10=0,"Non payé",IF(H10&lt;G10,"Partiel","Payé"))</f>
        <v/>
      </c>
      <c r="K10" s="7">
        <f>IF(G10&gt;5000,"Haute",IF(G10&gt;2000,"Moyenne","Basse"))</f>
        <v/>
      </c>
      <c r="L10" s="7" t="inlineStr">
        <is>
          <t>Gravure incluse</t>
        </is>
      </c>
    </row>
    <row r="11">
      <c r="A11" s="3" t="inlineStr">
        <is>
          <t>Cérémonie / officiant</t>
        </is>
      </c>
      <c r="B11" s="3" t="inlineStr">
        <is>
          <t>Divers</t>
        </is>
      </c>
      <c r="C11" s="3" t="inlineStr">
        <is>
          <t>Officiant Antoine Roy</t>
        </is>
      </c>
      <c r="D11" s="3" t="inlineStr">
        <is>
          <t>Rennes</t>
        </is>
      </c>
      <c r="E11" s="4" t="inlineStr">
        <is>
          <t>15/09/2026</t>
        </is>
      </c>
      <c r="F11" s="4" t="n"/>
      <c r="G11" s="5" t="n">
        <v>900</v>
      </c>
      <c r="H11" s="5" t="n">
        <v>0</v>
      </c>
      <c r="I11" s="6">
        <f>G11-H11</f>
        <v/>
      </c>
      <c r="J11" s="3">
        <f>IF(H11=0,"Non payé",IF(H11&lt;G11,"Partiel","Payé"))</f>
        <v/>
      </c>
      <c r="K11" s="3">
        <f>IF(G11&gt;5000,"Haute",IF(G11&gt;2000,"Moyenne","Basse"))</f>
        <v/>
      </c>
      <c r="L11" s="3" t="inlineStr">
        <is>
          <t>Cérémonie laïque</t>
        </is>
      </c>
    </row>
    <row r="12">
      <c r="A12" s="7" t="inlineStr">
        <is>
          <t>Transport / hébergement</t>
        </is>
      </c>
      <c r="B12" s="7" t="inlineStr">
        <is>
          <t>Transport</t>
        </is>
      </c>
      <c r="C12" s="7" t="inlineStr">
        <is>
          <t>Hôtel &amp; Navettes Émilie</t>
        </is>
      </c>
      <c r="D12" s="7" t="inlineStr">
        <is>
          <t>Montpellier</t>
        </is>
      </c>
      <c r="E12" s="8" t="inlineStr">
        <is>
          <t>15/09/2026</t>
        </is>
      </c>
      <c r="F12" s="8" t="inlineStr">
        <is>
          <t>20/06/2026</t>
        </is>
      </c>
      <c r="G12" s="5" t="n">
        <v>2200</v>
      </c>
      <c r="H12" s="5" t="n">
        <v>1100</v>
      </c>
      <c r="I12" s="9">
        <f>G12-H12</f>
        <v/>
      </c>
      <c r="J12" s="7">
        <f>IF(H12=0,"Non payé",IF(H12&lt;G12,"Partiel","Payé"))</f>
        <v/>
      </c>
      <c r="K12" s="7">
        <f>IF(G12&gt;5000,"Haute",IF(G12&gt;2000,"Moyenne","Basse"))</f>
        <v/>
      </c>
      <c r="L12" s="7" t="inlineStr">
        <is>
          <t>Navettes invités</t>
        </is>
      </c>
    </row>
    <row r="13">
      <c r="A13" s="10" t="inlineStr">
        <is>
          <t>TOTAL</t>
        </is>
      </c>
      <c r="B13" s="26" t="n"/>
      <c r="C13" s="26" t="n"/>
      <c r="D13" s="26" t="n"/>
      <c r="E13" s="26" t="n"/>
      <c r="F13" s="27" t="n"/>
      <c r="G13" s="12">
        <f>SUM(G3:G12)</f>
        <v/>
      </c>
      <c r="H13" s="12">
        <f>SUM(H3:H12)</f>
        <v/>
      </c>
      <c r="I13" s="12">
        <f>SUM(I3:I12)</f>
        <v/>
      </c>
      <c r="J13" s="11" t="n"/>
      <c r="K13" s="11" t="n"/>
      <c r="L13" s="11" t="n"/>
    </row>
  </sheetData>
  <mergeCells count="2">
    <mergeCell ref="A1:L1"/>
    <mergeCell ref="A13:F13"/>
  </mergeCells>
  <conditionalFormatting sqref="I3:I12">
    <cfRule type="expression" priority="1" dxfId="0" stopIfTrue="1">
      <formula>I3&lt;0</formula>
    </cfRule>
    <cfRule type="expression" priority="2" dxfId="1" stopIfTrue="1">
      <formula>I3&gt;=0</formula>
    </cfRule>
  </conditionalFormatting>
  <dataValidations count="2">
    <dataValidation sqref="B3:B12" showErrorMessage="1" showInputMessage="1" allowBlank="1" type="list">
      <formula1>=Paramètres!$A$2:$A$11</formula1>
    </dataValidation>
    <dataValidation sqref="D3:D12" showErrorMessage="1" showInputMessage="1" allowBlank="1" type="list">
      <formula1>=Paramètres!$D$2:$D$11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5" customWidth="1" min="4" max="4"/>
    <col width="16" customWidth="1" min="5" max="5"/>
  </cols>
  <sheetData>
    <row r="1" ht="28" customHeight="1">
      <c r="A1" s="1" t="inlineStr">
        <is>
          <t>Tableau de Bord - Budget Mariage</t>
        </is>
      </c>
    </row>
    <row r="2"/>
    <row r="3">
      <c r="A3" s="13" t="inlineStr">
        <is>
          <t>Indicateurs clés</t>
        </is>
      </c>
    </row>
    <row r="4">
      <c r="A4" s="3" t="inlineStr">
        <is>
          <t>Budget total prévu</t>
        </is>
      </c>
      <c r="B4" s="14">
        <f>SUM(Budget_Mariage!G3:G12)</f>
        <v/>
      </c>
    </row>
    <row r="5">
      <c r="A5" s="7" t="inlineStr">
        <is>
          <t>Total payé</t>
        </is>
      </c>
      <c r="B5" s="15">
        <f>SUM(Budget_Mariage!H3:H12)</f>
        <v/>
      </c>
    </row>
    <row r="6">
      <c r="A6" s="3" t="inlineStr">
        <is>
          <t>Reste à payer</t>
        </is>
      </c>
      <c r="B6" s="14">
        <f>SUM(Budget_Mariage!I3:I12)</f>
        <v/>
      </c>
    </row>
    <row r="7">
      <c r="A7" s="7" t="inlineStr">
        <is>
          <t>Taux d'avancement du budget</t>
        </is>
      </c>
      <c r="B7" s="16">
        <f>IFERROR(B5/B4,0)</f>
        <v/>
      </c>
    </row>
    <row r="8">
      <c r="A8" s="3" t="inlineStr">
        <is>
          <t>Nombre de postes payés</t>
        </is>
      </c>
      <c r="B8" s="17">
        <f>COUNTIF(Budget_Mariage!J3:J12,"Payé")</f>
        <v/>
      </c>
    </row>
    <row r="9">
      <c r="A9" s="7" t="inlineStr">
        <is>
          <t>Nombre de postes partiels</t>
        </is>
      </c>
      <c r="B9" s="18">
        <f>COUNTIF(Budget_Mariage!J3:J12,"Partiel")</f>
        <v/>
      </c>
    </row>
    <row r="10">
      <c r="A10" s="3" t="inlineStr">
        <is>
          <t>Nombre de postes en retard</t>
        </is>
      </c>
      <c r="B10" s="17">
        <f>COUNTIFS(Budget_Mariage!J3:J12,"&lt;&gt;Payé",Budget_Mariage!E3:E12,"&lt;"&amp;TODAY())</f>
        <v/>
      </c>
    </row>
    <row r="11">
      <c r="A11" s="7" t="inlineStr">
        <is>
          <t>Dépense moyenne par poste</t>
        </is>
      </c>
      <c r="B11" s="15">
        <f>AVERAGE(Budget_Mariage!H3:H12)</f>
        <v/>
      </c>
    </row>
    <row r="12"/>
    <row r="13"/>
    <row r="14">
      <c r="A14" s="13" t="inlineStr">
        <is>
          <t>Répartition par catégorie</t>
        </is>
      </c>
    </row>
    <row r="15">
      <c r="A15" s="2" t="inlineStr">
        <is>
          <t>Catégorie</t>
        </is>
      </c>
      <c r="B15" s="2" t="inlineStr">
        <is>
          <t>Budget prévu (€)</t>
        </is>
      </c>
      <c r="C15" s="2" t="inlineStr">
        <is>
          <t>Montant payé (€)</t>
        </is>
      </c>
      <c r="D15" s="2" t="inlineStr">
        <is>
          <t>Écart (€)</t>
        </is>
      </c>
      <c r="E15" s="2" t="inlineStr">
        <is>
          <t>% du budget total</t>
        </is>
      </c>
    </row>
    <row r="16">
      <c r="A16" s="3" t="inlineStr">
        <is>
          <t>Traiteur</t>
        </is>
      </c>
      <c r="B16" s="19">
        <f>SUMIF(Budget_Mariage!$B$3:$B$12,A16,Budget_Mariage!$G$3:$G$12)</f>
        <v/>
      </c>
      <c r="C16" s="19">
        <f>SUMIF(Budget_Mariage!$B$3:$B$12,A16,Budget_Mariage!$H$3:$H$12)</f>
        <v/>
      </c>
      <c r="D16" s="19">
        <f>B16-C16</f>
        <v/>
      </c>
      <c r="E16" s="20">
        <f>IFERROR(B16/$B$4,0)</f>
        <v/>
      </c>
    </row>
    <row r="17">
      <c r="A17" s="7" t="inlineStr">
        <is>
          <t>Salle</t>
        </is>
      </c>
      <c r="B17" s="21">
        <f>SUMIF(Budget_Mariage!$B$3:$B$12,A17,Budget_Mariage!$G$3:$G$12)</f>
        <v/>
      </c>
      <c r="C17" s="21">
        <f>SUMIF(Budget_Mariage!$B$3:$B$12,A17,Budget_Mariage!$H$3:$H$12)</f>
        <v/>
      </c>
      <c r="D17" s="21">
        <f>B17-C17</f>
        <v/>
      </c>
      <c r="E17" s="22">
        <f>IFERROR(B17/$B$4,0)</f>
        <v/>
      </c>
    </row>
    <row r="18">
      <c r="A18" s="3" t="inlineStr">
        <is>
          <t>Tenues</t>
        </is>
      </c>
      <c r="B18" s="19">
        <f>SUMIF(Budget_Mariage!$B$3:$B$12,A18,Budget_Mariage!$G$3:$G$12)</f>
        <v/>
      </c>
      <c r="C18" s="19">
        <f>SUMIF(Budget_Mariage!$B$3:$B$12,A18,Budget_Mariage!$H$3:$H$12)</f>
        <v/>
      </c>
      <c r="D18" s="19">
        <f>B18-C18</f>
        <v/>
      </c>
      <c r="E18" s="20">
        <f>IFERROR(B18/$B$4,0)</f>
        <v/>
      </c>
    </row>
    <row r="19">
      <c r="A19" s="7" t="inlineStr">
        <is>
          <t>Décoration</t>
        </is>
      </c>
      <c r="B19" s="21">
        <f>SUMIF(Budget_Mariage!$B$3:$B$12,A19,Budget_Mariage!$G$3:$G$12)</f>
        <v/>
      </c>
      <c r="C19" s="21">
        <f>SUMIF(Budget_Mariage!$B$3:$B$12,A19,Budget_Mariage!$H$3:$H$12)</f>
        <v/>
      </c>
      <c r="D19" s="21">
        <f>B19-C19</f>
        <v/>
      </c>
      <c r="E19" s="22">
        <f>IFERROR(B19/$B$4,0)</f>
        <v/>
      </c>
    </row>
    <row r="20">
      <c r="A20" s="3" t="inlineStr">
        <is>
          <t>Payé</t>
        </is>
      </c>
      <c r="B20" s="19">
        <f>B5</f>
        <v/>
      </c>
      <c r="C20" s="19">
        <f>SUMIF(Budget_Mariage!$B$3:$B$12,A20,Budget_Mariage!$H$3:$H$12)</f>
        <v/>
      </c>
      <c r="D20" s="19">
        <f>B20-C20</f>
        <v/>
      </c>
      <c r="E20" s="20">
        <f>IFERROR(B20/$B$4,0)</f>
        <v/>
      </c>
    </row>
    <row r="21">
      <c r="A21" s="7" t="inlineStr">
        <is>
          <t>Reste à payer</t>
        </is>
      </c>
      <c r="B21" s="21">
        <f>B6</f>
        <v/>
      </c>
      <c r="C21" s="21">
        <f>SUMIF(Budget_Mariage!$B$3:$B$12,A21,Budget_Mariage!$H$3:$H$12)</f>
        <v/>
      </c>
      <c r="D21" s="21">
        <f>B21-C21</f>
        <v/>
      </c>
      <c r="E21" s="22">
        <f>IFERROR(B21/$B$4,0)</f>
        <v/>
      </c>
    </row>
    <row r="22">
      <c r="A22" s="3" t="inlineStr">
        <is>
          <t>Alliances</t>
        </is>
      </c>
      <c r="B22" s="19">
        <f>SUMIF(Budget_Mariage!$B$3:$B$12,A22,Budget_Mariage!$G$3:$G$12)</f>
        <v/>
      </c>
      <c r="C22" s="19">
        <f>SUMIF(Budget_Mariage!$B$3:$B$12,A22,Budget_Mariage!$H$3:$H$12)</f>
        <v/>
      </c>
      <c r="D22" s="19">
        <f>B22-C22</f>
        <v/>
      </c>
      <c r="E22" s="20">
        <f>IFERROR(B22/$B$4,0)</f>
        <v/>
      </c>
    </row>
    <row r="23">
      <c r="A23" s="7" t="inlineStr">
        <is>
          <t>Fleurs</t>
        </is>
      </c>
      <c r="B23" s="21">
        <f>SUMIF(Budget_Mariage!$B$3:$B$12,A23,Budget_Mariage!$G$3:$G$12)</f>
        <v/>
      </c>
      <c r="C23" s="21">
        <f>SUMIF(Budget_Mariage!$B$3:$B$12,A23,Budget_Mariage!$H$3:$H$12)</f>
        <v/>
      </c>
      <c r="D23" s="21">
        <f>B23-C23</f>
        <v/>
      </c>
      <c r="E23" s="22">
        <f>IFERROR(B23/$B$4,0)</f>
        <v/>
      </c>
    </row>
    <row r="24">
      <c r="A24" s="3" t="inlineStr">
        <is>
          <t>Transport</t>
        </is>
      </c>
      <c r="B24" s="19">
        <f>SUMIF(Budget_Mariage!$B$3:$B$12,A24,Budget_Mariage!$G$3:$G$12)</f>
        <v/>
      </c>
      <c r="C24" s="19">
        <f>SUMIF(Budget_Mariage!$B$3:$B$12,A24,Budget_Mariage!$H$3:$H$12)</f>
        <v/>
      </c>
      <c r="D24" s="19">
        <f>B24-C24</f>
        <v/>
      </c>
      <c r="E24" s="20">
        <f>IFERROR(B24/$B$4,0)</f>
        <v/>
      </c>
    </row>
    <row r="25">
      <c r="A25" s="7" t="inlineStr">
        <is>
          <t>Divers</t>
        </is>
      </c>
      <c r="B25" s="21">
        <f>SUMIF(Budget_Mariage!$B$3:$B$12,A25,Budget_Mariage!$G$3:$G$12)</f>
        <v/>
      </c>
      <c r="C25" s="21">
        <f>SUMIF(Budget_Mariage!$B$3:$B$12,A25,Budget_Mariage!$H$3:$H$12)</f>
        <v/>
      </c>
      <c r="D25" s="21">
        <f>B25-C25</f>
        <v/>
      </c>
      <c r="E25" s="22">
        <f>IFERROR(B25/$B$4,0)</f>
        <v/>
      </c>
    </row>
  </sheetData>
  <mergeCells count="3">
    <mergeCell ref="A1:E1"/>
    <mergeCell ref="A3:B3"/>
    <mergeCell ref="A14:E14"/>
  </mergeCells>
  <conditionalFormatting sqref="D16:D25">
    <cfRule type="expression" priority="1" dxfId="0" stopIfTrue="1">
      <formula>D16&lt;0</formula>
    </cfRule>
    <cfRule type="expression" priority="2" dxfId="1" stopIfTrue="1">
      <formula>D16&gt;=0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6" customWidth="1" min="4" max="4"/>
    <col width="18" customWidth="1" min="5" max="5"/>
    <col width="18" customWidth="1" min="6" max="6"/>
  </cols>
  <sheetData>
    <row r="1" ht="26" customHeight="1">
      <c r="A1" s="1" t="inlineStr">
        <is>
          <t>Paramètres et listes de référence</t>
        </is>
      </c>
    </row>
    <row r="2">
      <c r="A2" s="2" t="inlineStr">
        <is>
          <t>Catégories</t>
        </is>
      </c>
      <c r="B2" s="2" t="inlineStr">
        <is>
          <t>Statuts</t>
        </is>
      </c>
      <c r="C2" s="2" t="inlineStr">
        <is>
          <t>Priorités</t>
        </is>
      </c>
      <c r="D2" s="2" t="inlineStr">
        <is>
          <t>Villes</t>
        </is>
      </c>
      <c r="E2" s="2" t="inlineStr">
        <is>
          <t>TVA applicable (%)</t>
        </is>
      </c>
      <c r="F2" s="2" t="inlineStr">
        <is>
          <t>Marge imprévus (%)</t>
        </is>
      </c>
    </row>
    <row r="3">
      <c r="A3" s="3" t="inlineStr">
        <is>
          <t>Traiteur</t>
        </is>
      </c>
      <c r="B3" s="3" t="inlineStr">
        <is>
          <t>Non payé</t>
        </is>
      </c>
      <c r="C3" s="3" t="inlineStr">
        <is>
          <t>Haute</t>
        </is>
      </c>
      <c r="D3" s="3" t="inlineStr">
        <is>
          <t>Paris</t>
        </is>
      </c>
      <c r="E3" s="23" t="n">
        <v>0.2</v>
      </c>
      <c r="F3" s="23" t="n">
        <v>0.1</v>
      </c>
    </row>
    <row r="4">
      <c r="A4" s="7" t="inlineStr">
        <is>
          <t>Salle</t>
        </is>
      </c>
      <c r="B4" s="7" t="inlineStr">
        <is>
          <t>Partiel</t>
        </is>
      </c>
      <c r="C4" s="7" t="inlineStr">
        <is>
          <t>Moyenne</t>
        </is>
      </c>
      <c r="D4" s="7" t="inlineStr">
        <is>
          <t>Lyon</t>
        </is>
      </c>
    </row>
    <row r="5">
      <c r="A5" s="3" t="inlineStr">
        <is>
          <t>Tenues</t>
        </is>
      </c>
      <c r="B5" s="3" t="inlineStr">
        <is>
          <t>Payé</t>
        </is>
      </c>
      <c r="C5" s="3" t="inlineStr">
        <is>
          <t>Basse</t>
        </is>
      </c>
      <c r="D5" s="3" t="inlineStr">
        <is>
          <t>Marseille</t>
        </is>
      </c>
    </row>
    <row r="6">
      <c r="A6" s="7" t="inlineStr">
        <is>
          <t>Décoration</t>
        </is>
      </c>
      <c r="B6" s="7" t="n"/>
      <c r="C6" s="7" t="n"/>
      <c r="D6" s="7" t="inlineStr">
        <is>
          <t>Toulouse</t>
        </is>
      </c>
    </row>
    <row r="7">
      <c r="A7" s="3" t="inlineStr">
        <is>
          <t>Photo/Vidéo</t>
        </is>
      </c>
      <c r="B7" s="3" t="n"/>
      <c r="C7" s="3" t="n"/>
      <c r="D7" s="3" t="inlineStr">
        <is>
          <t>Bordeaux</t>
        </is>
      </c>
    </row>
    <row r="8">
      <c r="A8" s="7" t="inlineStr">
        <is>
          <t>Animation</t>
        </is>
      </c>
      <c r="B8" s="7" t="n"/>
      <c r="C8" s="7" t="n"/>
      <c r="D8" s="7" t="inlineStr">
        <is>
          <t>Lille</t>
        </is>
      </c>
    </row>
    <row r="9">
      <c r="A9" s="3" t="inlineStr">
        <is>
          <t>Alliances</t>
        </is>
      </c>
      <c r="B9" s="3" t="n"/>
      <c r="C9" s="3" t="n"/>
      <c r="D9" s="3" t="inlineStr">
        <is>
          <t>Nantes</t>
        </is>
      </c>
    </row>
    <row r="10">
      <c r="A10" s="7" t="inlineStr">
        <is>
          <t>Fleurs</t>
        </is>
      </c>
      <c r="B10" s="7" t="n"/>
      <c r="C10" s="7" t="n"/>
      <c r="D10" s="7" t="inlineStr">
        <is>
          <t>Strasbourg</t>
        </is>
      </c>
    </row>
    <row r="11">
      <c r="A11" s="3" t="inlineStr">
        <is>
          <t>Transport</t>
        </is>
      </c>
      <c r="B11" s="3" t="n"/>
      <c r="C11" s="3" t="n"/>
      <c r="D11" s="3" t="inlineStr">
        <is>
          <t>Rennes</t>
        </is>
      </c>
    </row>
    <row r="12">
      <c r="A12" s="7" t="inlineStr">
        <is>
          <t>Divers</t>
        </is>
      </c>
      <c r="B12" s="7" t="n"/>
      <c r="C12" s="7" t="n"/>
      <c r="D12" s="7" t="inlineStr">
        <is>
          <t>Montpellier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45" customWidth="1" min="1" max="1"/>
    <col width="45" customWidth="1" min="2" max="2"/>
  </cols>
  <sheetData>
    <row r="1" ht="26" customHeight="1">
      <c r="A1" s="1" t="inlineStr">
        <is>
          <t>Mode d'emploi - Budget Mariage</t>
        </is>
      </c>
    </row>
    <row r="2"/>
    <row r="3">
      <c r="A3" s="24" t="inlineStr">
        <is>
          <t>1. Saisie des dépenses</t>
        </is>
      </c>
    </row>
    <row r="4" ht="55" customHeight="1">
      <c r="A4" s="25" t="inlineStr">
        <is>
          <t>Dans la feuille Budget_Mariage, complétez une ligne par poste de dépense : Poste, Catégorie (choisir dans la liste déroulante), Prestataire, Ville, Date prévue, Date de paiement, Budget prévu et Montant payé. Les colonnes Écart, Statut et Priorité se calculent automatiquement.</t>
        </is>
      </c>
    </row>
    <row r="5"/>
    <row r="6">
      <c r="A6" s="24" t="inlineStr">
        <is>
          <t>2. Lecture du tableau de bord</t>
        </is>
      </c>
    </row>
    <row r="7" ht="55" customHeight="1">
      <c r="A7" s="25" t="inlineStr">
        <is>
          <t>La feuille Synthèse affiche le budget total prévu, le total déjà payé, le reste à payer et le taux d'avancement global. Les graphiques montrent la répartition du budget par catégorie et la comparaison entre montants prévus et montants payés.</t>
        </is>
      </c>
    </row>
    <row r="8"/>
    <row r="9">
      <c r="A9" s="24" t="inlineStr">
        <is>
          <t>3. Signification des statuts</t>
        </is>
      </c>
    </row>
    <row r="10" ht="55" customHeight="1">
      <c r="A10" s="25" t="inlineStr">
        <is>
          <t>Non payé : aucun règlement effectué. Partiel : un acompte a été versé mais le solde reste dû. Payé : le montant payé est égal ou supérieur au budget prévu.</t>
        </is>
      </c>
    </row>
    <row r="11"/>
    <row r="12">
      <c r="A12" s="24" t="inlineStr">
        <is>
          <t>4. Signification des priorités</t>
        </is>
      </c>
    </row>
    <row r="13" ht="55" customHeight="1">
      <c r="A13" s="25" t="inlineStr">
        <is>
          <t>Haute : budget prévu supérieur à 5 000 €. Moyenne : budget prévu entre 2 000 € et 5 000 €. Basse : budget prévu inférieur à 2 000 €.</t>
        </is>
      </c>
    </row>
    <row r="14"/>
    <row r="15">
      <c r="A15" s="24" t="inlineStr">
        <is>
          <t>5. Mise à jour des paiements</t>
        </is>
      </c>
    </row>
    <row r="16" ht="55" customHeight="1">
      <c r="A16" s="25" t="inlineStr">
        <is>
          <t>Pensez à mettre à jour la colonne Montant payé et la Date de paiement dès qu'un règlement est effectué, afin que le tableau de bord reste fiable et à jour.</t>
        </is>
      </c>
    </row>
    <row r="17"/>
    <row r="18">
      <c r="A18" s="24" t="inlineStr">
        <is>
          <t>6. Conseils pratiques</t>
        </is>
      </c>
    </row>
    <row r="19" ht="55" customHeight="1">
      <c r="A19" s="25" t="inlineStr">
        <is>
          <t>Prévoyez toujours une marge de 10 % pour les imprévus (voir feuille Paramètres). Vérifiez les acomptes versés à chaque prestataire et conservez les factures. Comparez régulièrement les catégories les plus coûteuses pour ajuster le budget global si nécessaire.</t>
        </is>
      </c>
    </row>
  </sheetData>
  <mergeCells count="13">
    <mergeCell ref="A1:B1"/>
    <mergeCell ref="A3:B3"/>
    <mergeCell ref="A4:B4"/>
    <mergeCell ref="A6:B6"/>
    <mergeCell ref="A7:B7"/>
    <mergeCell ref="A9:B9"/>
    <mergeCell ref="A10:B10"/>
    <mergeCell ref="A12:B12"/>
    <mergeCell ref="A13:B13"/>
    <mergeCell ref="A15:B15"/>
    <mergeCell ref="A16:B16"/>
    <mergeCell ref="A18:B18"/>
    <mergeCell ref="A19:B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2026-07-13T05:56:34Z</dcterms:created>
  <dcterms:modified xmlns:dcterms="http://purl.org/dc/terms/" xmlns:xsi="http://www.w3.org/2001/XMLSchema-instance" xsi:type="dcterms:W3CDTF">2026-07-13T05:56:34Z</dcterms:modified>
</cp:coreProperties>
</file>