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endrier éditorial" sheetId="1" state="visible" r:id="rId1"/>
    <sheet xmlns:r="http://schemas.openxmlformats.org/officeDocument/2006/relationships" name="Synthèse" sheetId="2" state="visible" r:id="rId2"/>
    <sheet xmlns:r="http://schemas.openxmlformats.org/officeDocument/2006/relationships" name="Paramètres" sheetId="3" state="visible" r:id="rId3"/>
    <sheet xmlns:r="http://schemas.openxmlformats.org/officeDocument/2006/relationships" name="Mode d'emploi" sheetId="4" state="visible" r:id="rId4"/>
  </sheets>
  <definedNames>
    <definedName name="_xlnm._FilterDatabase" localSheetId="0" hidden="1">'Calendrier éditorial'!$A$2:$Y$102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# ##0,00 &quot;€&quot;"/>
    <numFmt numFmtId="167" formatCode="# ##0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1"/>
    </font>
    <font>
      <name val="Aptos"/>
      <color rgb="001F2937"/>
      <sz val="10"/>
    </font>
    <font>
      <name val="Aptos"/>
      <color rgb="000563C1"/>
      <sz val="10"/>
      <u val="single"/>
    </font>
    <font>
      <name val="Aptos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C8102E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164" fontId="3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165" fontId="3" fillId="3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166" fontId="3" fillId="3" borderId="1" applyAlignment="1" pivotButton="0" quotePrefix="0" xfId="0">
      <alignment horizontal="center" vertical="center" wrapText="1"/>
    </xf>
    <xf numFmtId="167" fontId="3" fillId="3" borderId="1" applyAlignment="1" pivotButton="0" quotePrefix="0" xfId="0">
      <alignment horizontal="center" vertical="center" wrapText="1"/>
    </xf>
    <xf numFmtId="10" fontId="3" fillId="4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 wrapText="1"/>
    </xf>
    <xf numFmtId="10" fontId="3" fillId="5" borderId="1" applyAlignment="1" pivotButton="0" quotePrefix="0" xfId="0">
      <alignment horizontal="center" vertical="center" wrapText="1"/>
    </xf>
    <xf numFmtId="166" fontId="3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left" vertical="center" wrapText="1"/>
    </xf>
    <xf numFmtId="0" fontId="5" fillId="7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center" vertical="center" wrapText="1"/>
    </xf>
    <xf numFmtId="166" fontId="3" fillId="4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 wrapText="1"/>
    </xf>
    <xf numFmtId="167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0" fontId="3" fillId="5" borderId="1" applyAlignment="1" pivotButton="0" quotePrefix="0" xfId="0">
      <alignment horizontal="right" vertical="center"/>
    </xf>
    <xf numFmtId="10" fontId="3" fillId="4" borderId="1" applyAlignment="1" pivotButton="0" quotePrefix="0" xfId="0">
      <alignment horizontal="right" vertical="center"/>
    </xf>
    <xf numFmtId="164" fontId="3" fillId="4" borderId="1" applyAlignment="1" pivotButton="0" quotePrefix="0" xfId="0">
      <alignment horizontal="center" vertical="center" wrapText="1"/>
    </xf>
    <xf numFmtId="167" fontId="3" fillId="4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center" vertical="center" wrapText="1"/>
    </xf>
    <xf numFmtId="167" fontId="3" fillId="5" borderId="1" applyAlignment="1" pivotButton="0" quotePrefix="0" xfId="0">
      <alignment horizontal="center" vertical="center" wrapText="1"/>
    </xf>
    <xf numFmtId="166" fontId="3" fillId="3" borderId="1" applyAlignment="1" pivotButton="0" quotePrefix="0" xfId="0">
      <alignment horizontal="right" vertical="center"/>
    </xf>
    <xf numFmtId="0" fontId="5" fillId="8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ill>
        <patternFill patternType="solid">
          <fgColor rgb="00FEF3C7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Nombre de publications par plateforme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'Synthèse'!B16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'Synthèse'!$A$17:$A$20</f>
            </numRef>
          </cat>
          <val>
            <numRef>
              <f>'Synthèse'!$B$17:$B$20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Publications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Plateforme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formats</a:t>
            </a:r>
          </a:p>
        </rich>
      </tx>
    </title>
    <plotArea>
      <pieChart>
        <varyColors val="1"/>
        <ser>
          <idx val="0"/>
          <order val="0"/>
          <tx>
            <strRef>
              <f>'Synthèse'!I16</f>
            </strRef>
          </tx>
          <spPr>
            <a:ln xmlns:a="http://schemas.openxmlformats.org/drawingml/2006/main">
              <a:prstDash val="solid"/>
            </a:ln>
          </spPr>
          <cat>
            <numRef>
              <f>'Synthèse'!$H$17:$H$22</f>
            </numRef>
          </cat>
          <val>
            <numRef>
              <f>'Synthèse'!$I$17:$I$22</f>
            </numRef>
          </val>
        </ser>
        <firstSliceAng val="27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Portée et interactions par plateforme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'Synthèse'!C16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'Synthèse'!$A$17:$A$20</f>
            </numRef>
          </cat>
          <val>
            <numRef>
              <f>'Synthèse'!$C$17:$C$20</f>
            </numRef>
          </val>
        </ser>
        <ser>
          <idx val="1"/>
          <order val="1"/>
          <tx>
            <strRef>
              <f>'Synthèse'!D16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'Synthèse'!$A$17:$A$20</f>
            </numRef>
          </cat>
          <val>
            <numRef>
              <f>'Synthèse'!$D$17:$D$20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Plateforme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Volume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Publications planifiées par date</a:t>
            </a:r>
          </a:p>
        </rich>
      </tx>
    </title>
    <plotArea>
      <lineChart>
        <grouping val="standard"/>
        <ser>
          <idx val="0"/>
          <order val="0"/>
          <tx>
            <strRef>
              <f>'Synthèse'!B24</f>
            </strRef>
          </tx>
          <spPr>
            <a:ln xmlns:a="http://schemas.openxmlformats.org/drawingml/2006/main">
              <a:solidFill>
                <a:srgbClr val="C8102E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'Synthèse'!$A$25:$A$41</f>
            </numRef>
          </cat>
          <val>
            <numRef>
              <f>'Synthèse'!$B$25:$B$41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Date</a:t>
                </a:r>
              </a:p>
            </rich>
          </tx>
        </title>
        <numFmt formatCode="dd/mm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Publications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7</col>
      <colOff>0</colOff>
      <row>1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14</col>
      <colOff>0</colOff>
      <row>1</row>
      <rowOff>0</rowOff>
    </from>
    <ext cx="432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7</col>
      <colOff>0</colOff>
      <row>17</row>
      <rowOff>0</rowOff>
    </from>
    <ext cx="468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14</col>
      <colOff>0</colOff>
      <row>17</row>
      <rowOff>0</rowOff>
    </from>
    <ext cx="4320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xemple.fr/brief/voeux-2026" TargetMode="External" Id="rId1"/><Relationship Type="http://schemas.openxmlformats.org/officeDocument/2006/relationships/hyperlink" Target="https://exemple.fr/brief/factur-x" TargetMode="External" Id="rId2"/><Relationship Type="http://schemas.openxmlformats.org/officeDocument/2006/relationships/hyperlink" Target="https://exemple.fr/brief/equipe-lyon" TargetMode="External" Id="rId3"/><Relationship Type="http://schemas.openxmlformats.org/officeDocument/2006/relationships/hyperlink" Target="https://exemple.fr/brief/rgpd-pme" TargetMode="External" Id="rId4"/><Relationship Type="http://schemas.openxmlformats.org/officeDocument/2006/relationships/hyperlink" Target="https://exemple.fr/brief/temoignage-bordeaux" TargetMode="External" Id="rId5"/><Relationship Type="http://schemas.openxmlformats.org/officeDocument/2006/relationships/hyperlink" Target="https://exemple.fr/brief/story-marseille" TargetMode="External" Id="rId6"/><Relationship Type="http://schemas.openxmlformats.org/officeDocument/2006/relationships/hyperlink" Target="https://exemple.fr/brief/transition-numerique" TargetMode="External" Id="rId7"/><Relationship Type="http://schemas.openxmlformats.org/officeDocument/2006/relationships/hyperlink" Target="https://exemple.fr/brief/indicateurs-performance" TargetMode="External" Id="rId8"/><Relationship Type="http://schemas.openxmlformats.org/officeDocument/2006/relationships/hyperlink" Target="https://exemple.fr/brief/rappel-campagne" TargetMode="External" Id="rId9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10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3" customWidth="1" min="3" max="3"/>
    <col width="10" customWidth="1" min="4" max="4"/>
    <col width="14" customWidth="1" min="5" max="5"/>
    <col width="16" customWidth="1" min="6" max="6"/>
    <col width="24" customWidth="1" min="7" max="7"/>
    <col width="40" customWidth="1" min="8" max="8"/>
    <col width="21" customWidth="1" min="9" max="9"/>
    <col width="24" customWidth="1" min="10" max="10"/>
    <col width="15" customWidth="1" min="11" max="11"/>
    <col width="15" customWidth="1" min="12" max="12"/>
    <col width="16" customWidth="1" min="13" max="13"/>
    <col width="34" customWidth="1" min="14" max="14"/>
    <col width="19" customWidth="1" min="15" max="15"/>
    <col width="16" customWidth="1" min="16" max="16"/>
    <col width="15" customWidth="1" min="17" max="17"/>
    <col width="15" customWidth="1" min="18" max="18"/>
    <col width="18" customWidth="1" min="19" max="19"/>
    <col width="12" customWidth="1" min="20" max="20"/>
    <col width="15" customWidth="1" min="21" max="21"/>
    <col width="15" customWidth="1" min="22" max="22"/>
    <col width="34" customWidth="1" min="23" max="23"/>
    <col width="20" customWidth="1" min="24" max="24"/>
    <col width="19" customWidth="1" min="25" max="25"/>
    <col width="28" customWidth="1" min="27" max="27"/>
  </cols>
  <sheetData>
    <row r="1" ht="28" customHeight="1">
      <c r="A1" s="1" t="inlineStr">
        <is>
          <t>Calendrier éditorial médias sociaux — Janvier 2026</t>
        </is>
      </c>
      <c r="AA1" s="2" t="inlineStr">
        <is>
          <t>Légende</t>
        </is>
      </c>
    </row>
    <row r="2" ht="34" customHeight="1">
      <c r="A2" s="2" t="inlineStr">
        <is>
          <t>ID publication</t>
        </is>
      </c>
      <c r="B2" s="2" t="inlineStr">
        <is>
          <t>Date de publication</t>
        </is>
      </c>
      <c r="C2" s="2" t="inlineStr">
        <is>
          <t>Jour</t>
        </is>
      </c>
      <c r="D2" s="2" t="inlineStr">
        <is>
          <t>Heure</t>
        </is>
      </c>
      <c r="E2" s="2" t="inlineStr">
        <is>
          <t>Plateforme</t>
        </is>
      </c>
      <c r="F2" s="2" t="inlineStr">
        <is>
          <t>Format</t>
        </is>
      </c>
      <c r="G2" s="2" t="inlineStr">
        <is>
          <t>Thème / campagne</t>
        </is>
      </c>
      <c r="H2" s="2" t="inlineStr">
        <is>
          <t>Sujet / accroche</t>
        </is>
      </c>
      <c r="I2" s="2" t="inlineStr">
        <is>
          <t>Objectif</t>
        </is>
      </c>
      <c r="J2" s="2" t="inlineStr">
        <is>
          <t>Audience cible</t>
        </is>
      </c>
      <c r="K2" s="2" t="inlineStr">
        <is>
          <t>Ville ciblée</t>
        </is>
      </c>
      <c r="L2" s="2" t="inlineStr">
        <is>
          <t>Responsable</t>
        </is>
      </c>
      <c r="M2" s="2" t="inlineStr">
        <is>
          <t>Statut</t>
        </is>
      </c>
      <c r="N2" s="2" t="inlineStr">
        <is>
          <t>Lien visuel / brief</t>
        </is>
      </c>
      <c r="O2" s="2" t="inlineStr">
        <is>
          <t>Budget sponsorisé (€)</t>
        </is>
      </c>
      <c r="P2" s="2" t="inlineStr">
        <is>
          <t>Portée estimée</t>
        </is>
      </c>
      <c r="Q2" s="2" t="inlineStr">
        <is>
          <t>Impressions</t>
        </is>
      </c>
      <c r="R2" s="2" t="inlineStr">
        <is>
          <t>Interactions</t>
        </is>
      </c>
      <c r="S2" s="2" t="inlineStr">
        <is>
          <t>Taux d’engagement</t>
        </is>
      </c>
      <c r="T2" s="2" t="inlineStr">
        <is>
          <t>Clics</t>
        </is>
      </c>
      <c r="U2" s="2" t="inlineStr">
        <is>
          <t>Taux de clic (CTR)</t>
        </is>
      </c>
      <c r="V2" s="2" t="inlineStr">
        <is>
          <t>Leads générés</t>
        </is>
      </c>
      <c r="W2" s="2" t="inlineStr">
        <is>
          <t>Commentaires / notes</t>
        </is>
      </c>
      <c r="X2" s="2" t="inlineStr">
        <is>
          <t>Contrôle de publication</t>
        </is>
      </c>
      <c r="Y2" s="2" t="inlineStr">
        <is>
          <t>Budget indicatif (€)</t>
        </is>
      </c>
      <c r="AA2" s="3" t="inlineStr">
        <is>
          <t>Cellule à renseigner</t>
        </is>
      </c>
    </row>
    <row r="3" ht="42" customHeight="1">
      <c r="A3" s="4" t="inlineStr">
        <is>
          <t>PUB-2026-001</t>
        </is>
      </c>
      <c r="B3" s="5" t="n">
        <v>46034</v>
      </c>
      <c r="C3" s="6">
        <f>IF(B3="","",CHOOSE(WEEKDAY(B3,2),"lundi","mardi","mercredi","jeudi","vendredi","samedi","dimanche"))</f>
        <v/>
      </c>
      <c r="D3" s="7" t="n">
        <v>0.375</v>
      </c>
      <c r="E3" s="4" t="inlineStr">
        <is>
          <t>LinkedIn</t>
        </is>
      </c>
      <c r="F3" s="4" t="inlineStr">
        <is>
          <t>Publication</t>
        </is>
      </c>
      <c r="G3" s="3" t="inlineStr">
        <is>
          <t>Vœux 2026</t>
        </is>
      </c>
      <c r="H3" s="3" t="inlineStr">
        <is>
          <t>Vœux professionnels et objectifs 2026</t>
        </is>
      </c>
      <c r="I3" s="4" t="inlineStr">
        <is>
          <t>Notoriété</t>
        </is>
      </c>
      <c r="J3" s="3" t="inlineStr">
        <is>
          <t>Dirigeants de PME</t>
        </is>
      </c>
      <c r="K3" s="4" t="inlineStr">
        <is>
          <t>Paris</t>
        </is>
      </c>
      <c r="L3" s="4" t="inlineStr">
        <is>
          <t>Camille</t>
        </is>
      </c>
      <c r="M3" s="4" t="inlineStr">
        <is>
          <t>Publiée</t>
        </is>
      </c>
      <c r="N3" s="8" t="inlineStr">
        <is>
          <t>https://exemple.fr/brief/voeux-2026</t>
        </is>
      </c>
      <c r="O3" s="9" t="n">
        <v>120</v>
      </c>
      <c r="P3" s="10" t="n">
        <v>18500</v>
      </c>
      <c r="Q3" s="10" t="n">
        <v>22400</v>
      </c>
      <c r="R3" s="10" t="n">
        <v>1280</v>
      </c>
      <c r="S3" s="11">
        <f>IF(Q3="","",IFERROR(R3/Q3,0))</f>
        <v/>
      </c>
      <c r="T3" s="10" t="n">
        <v>310</v>
      </c>
      <c r="U3" s="11">
        <f>IF(Q3="","",IFERROR(T3/Q3,0))</f>
        <v/>
      </c>
      <c r="V3" s="10" t="n">
        <v>18</v>
      </c>
      <c r="W3" s="3" t="inlineStr">
        <is>
          <t>Publication institutionnelle validée par la direction.</t>
        </is>
      </c>
      <c r="X3" s="6">
        <f>IF(M3="","",IF(M3="Planifiée","À vérifier",IF(M3="Publiée","Publié","En préparation")))</f>
        <v/>
      </c>
      <c r="Y3" s="12">
        <f>IF(E3="","",IFERROR(VLOOKUP(E3,'Paramètres'!$A$4:$C$7,3,FALSE),0))</f>
        <v/>
      </c>
      <c r="AA3" s="13" t="inlineStr">
        <is>
          <t>Calcul automatique</t>
        </is>
      </c>
    </row>
    <row r="4" ht="42" customHeight="1">
      <c r="A4" s="4" t="inlineStr">
        <is>
          <t>PUB-2026-002</t>
        </is>
      </c>
      <c r="B4" s="5" t="n">
        <v>46036</v>
      </c>
      <c r="C4" s="14">
        <f>IF(B4="","",CHOOSE(WEEKDAY(B4,2),"lundi","mardi","mercredi","jeudi","vendredi","samedi","dimanche"))</f>
        <v/>
      </c>
      <c r="D4" s="7" t="n">
        <v>0.4375</v>
      </c>
      <c r="E4" s="4" t="inlineStr">
        <is>
          <t>LinkedIn</t>
        </is>
      </c>
      <c r="F4" s="4" t="inlineStr">
        <is>
          <t>Carrousel</t>
        </is>
      </c>
      <c r="G4" s="3" t="inlineStr">
        <is>
          <t>Facturation électronique</t>
        </is>
      </c>
      <c r="H4" s="3" t="inlineStr">
        <is>
          <t>Carrousel LinkedIn sur la facturation électronique Factur-X</t>
        </is>
      </c>
      <c r="I4" s="4" t="inlineStr">
        <is>
          <t>Génération de leads</t>
        </is>
      </c>
      <c r="J4" s="3" t="inlineStr">
        <is>
          <t>Experts-comptables et PME</t>
        </is>
      </c>
      <c r="K4" s="4" t="inlineStr">
        <is>
          <t>Lyon</t>
        </is>
      </c>
      <c r="L4" s="4" t="inlineStr">
        <is>
          <t>Julien</t>
        </is>
      </c>
      <c r="M4" s="4" t="inlineStr">
        <is>
          <t>Planifiée</t>
        </is>
      </c>
      <c r="N4" s="8" t="inlineStr">
        <is>
          <t>https://exemple.fr/brief/factur-x</t>
        </is>
      </c>
      <c r="O4" s="9" t="n">
        <v>150</v>
      </c>
      <c r="P4" s="10" t="n">
        <v>22000</v>
      </c>
      <c r="Q4" s="10" t="n">
        <v>26800</v>
      </c>
      <c r="R4" s="10" t="n">
        <v>1540</v>
      </c>
      <c r="S4" s="15">
        <f>IF(Q4="","",IFERROR(R4/Q4,0))</f>
        <v/>
      </c>
      <c r="T4" s="10" t="n">
        <v>420</v>
      </c>
      <c r="U4" s="15">
        <f>IF(Q4="","",IFERROR(T4/Q4,0))</f>
        <v/>
      </c>
      <c r="V4" s="10" t="n">
        <v>27</v>
      </c>
      <c r="W4" s="3" t="inlineStr">
        <is>
          <t>Prévoir validation juridique avant diffusion.</t>
        </is>
      </c>
      <c r="X4" s="14">
        <f>IF(M4="","",IF(M4="Planifiée","À vérifier",IF(M4="Publiée","Publié","En préparation")))</f>
        <v/>
      </c>
      <c r="Y4" s="16">
        <f>IF(E4="","",IFERROR(VLOOKUP(E4,'Paramètres'!$A$4:$C$7,3,FALSE),0))</f>
        <v/>
      </c>
      <c r="AA4" s="17" t="inlineStr">
        <is>
          <t>Publication publiée</t>
        </is>
      </c>
    </row>
    <row r="5" ht="42" customHeight="1">
      <c r="A5" s="4" t="inlineStr">
        <is>
          <t>PUB-2026-003</t>
        </is>
      </c>
      <c r="B5" s="5" t="n">
        <v>46038</v>
      </c>
      <c r="C5" s="6">
        <f>IF(B5="","",CHOOSE(WEEKDAY(B5,2),"lundi","mardi","mercredi","jeudi","vendredi","samedi","dimanche"))</f>
        <v/>
      </c>
      <c r="D5" s="7" t="n">
        <v>0.5104166666666666</v>
      </c>
      <c r="E5" s="4" t="inlineStr">
        <is>
          <t>Instagram</t>
        </is>
      </c>
      <c r="F5" s="4" t="inlineStr">
        <is>
          <t>Vidéo courte</t>
        </is>
      </c>
      <c r="G5" s="3" t="inlineStr">
        <is>
          <t>Marque employeur</t>
        </is>
      </c>
      <c r="H5" s="3" t="inlineStr">
        <is>
          <t>Vidéo Instagram présentant une équipe à Lyon</t>
        </is>
      </c>
      <c r="I5" s="4" t="inlineStr">
        <is>
          <t>Engagement</t>
        </is>
      </c>
      <c r="J5" s="3" t="inlineStr">
        <is>
          <t>Jeunes professionnels</t>
        </is>
      </c>
      <c r="K5" s="4" t="inlineStr">
        <is>
          <t>Lyon</t>
        </is>
      </c>
      <c r="L5" s="4" t="inlineStr">
        <is>
          <t>Léa</t>
        </is>
      </c>
      <c r="M5" s="4" t="inlineStr">
        <is>
          <t>Publiée</t>
        </is>
      </c>
      <c r="N5" s="8" t="inlineStr">
        <is>
          <t>https://exemple.fr/brief/equipe-lyon</t>
        </is>
      </c>
      <c r="O5" s="9" t="n">
        <v>95</v>
      </c>
      <c r="P5" s="10" t="n">
        <v>16800</v>
      </c>
      <c r="Q5" s="10" t="n">
        <v>21100</v>
      </c>
      <c r="R5" s="10" t="n">
        <v>2180</v>
      </c>
      <c r="S5" s="11">
        <f>IF(Q5="","",IFERROR(R5/Q5,0))</f>
        <v/>
      </c>
      <c r="T5" s="10" t="n">
        <v>180</v>
      </c>
      <c r="U5" s="11">
        <f>IF(Q5="","",IFERROR(T5/Q5,0))</f>
        <v/>
      </c>
      <c r="V5" s="10" t="n">
        <v>12</v>
      </c>
      <c r="W5" s="3" t="inlineStr">
        <is>
          <t>Droits à l’image vérifiés pour tous les collaborateurs.</t>
        </is>
      </c>
      <c r="X5" s="6">
        <f>IF(M5="","",IF(M5="Planifiée","À vérifier",IF(M5="Publiée","Publié","En préparation")))</f>
        <v/>
      </c>
      <c r="Y5" s="12">
        <f>IF(E5="","",IFERROR(VLOOKUP(E5,'Paramètres'!$A$4:$C$7,3,FALSE),0))</f>
        <v/>
      </c>
      <c r="AA5" s="18" t="inlineStr">
        <is>
          <t>Alerte / publication annulée</t>
        </is>
      </c>
    </row>
    <row r="6" ht="42" customHeight="1">
      <c r="A6" s="4" t="inlineStr">
        <is>
          <t>PUB-2026-004</t>
        </is>
      </c>
      <c r="B6" s="5" t="n">
        <v>46040</v>
      </c>
      <c r="C6" s="14">
        <f>IF(B6="","",CHOOSE(WEEKDAY(B6,2),"lundi","mardi","mercredi","jeudi","vendredi","samedi","dimanche"))</f>
        <v/>
      </c>
      <c r="D6" s="7" t="n">
        <v>0.3958333333333333</v>
      </c>
      <c r="E6" s="4" t="inlineStr">
        <is>
          <t>Facebook</t>
        </is>
      </c>
      <c r="F6" s="4" t="inlineStr">
        <is>
          <t>Infographie</t>
        </is>
      </c>
      <c r="G6" s="3" t="inlineStr">
        <is>
          <t>Conformité numérique</t>
        </is>
      </c>
      <c r="H6" s="3" t="inlineStr">
        <is>
          <t>Conseils RGPD/CNIL pour les PME</t>
        </is>
      </c>
      <c r="I6" s="4" t="inlineStr">
        <is>
          <t>Trafic</t>
        </is>
      </c>
      <c r="J6" s="3" t="inlineStr">
        <is>
          <t>TPE et PME</t>
        </is>
      </c>
      <c r="K6" s="4" t="inlineStr">
        <is>
          <t>Paris</t>
        </is>
      </c>
      <c r="L6" s="4" t="inlineStr">
        <is>
          <t>Thomas</t>
        </is>
      </c>
      <c r="M6" s="4" t="inlineStr">
        <is>
          <t>En validation</t>
        </is>
      </c>
      <c r="N6" s="8" t="inlineStr">
        <is>
          <t>https://exemple.fr/brief/rgpd-pme</t>
        </is>
      </c>
      <c r="O6" s="9" t="n">
        <v>110</v>
      </c>
      <c r="P6" s="10" t="n">
        <v>14200</v>
      </c>
      <c r="Q6" s="10" t="n">
        <v>17900</v>
      </c>
      <c r="R6" s="10" t="n">
        <v>970</v>
      </c>
      <c r="S6" s="15">
        <f>IF(Q6="","",IFERROR(R6/Q6,0))</f>
        <v/>
      </c>
      <c r="T6" s="10" t="n">
        <v>360</v>
      </c>
      <c r="U6" s="15">
        <f>IF(Q6="","",IFERROR(T6/Q6,0))</f>
        <v/>
      </c>
      <c r="V6" s="10" t="n">
        <v>19</v>
      </c>
      <c r="W6" s="3" t="inlineStr">
        <is>
          <t>Lien vers la page conseil à intégrer après validation.</t>
        </is>
      </c>
      <c r="X6" s="14">
        <f>IF(M6="","",IF(M6="Planifiée","À vérifier",IF(M6="Publiée","Publié","En préparation")))</f>
        <v/>
      </c>
      <c r="Y6" s="16">
        <f>IF(E6="","",IFERROR(VLOOKUP(E6,'Paramètres'!$A$4:$C$7,3,FALSE),0))</f>
        <v/>
      </c>
    </row>
    <row r="7" ht="42" customHeight="1">
      <c r="A7" s="4" t="inlineStr">
        <is>
          <t>PUB-2026-005</t>
        </is>
      </c>
      <c r="B7" s="5" t="n">
        <v>46042</v>
      </c>
      <c r="C7" s="6">
        <f>IF(B7="","",CHOOSE(WEEKDAY(B7,2),"lundi","mardi","mercredi","jeudi","vendredi","samedi","dimanche"))</f>
        <v/>
      </c>
      <c r="D7" s="7" t="n">
        <v>0.4583333333333333</v>
      </c>
      <c r="E7" s="4" t="inlineStr">
        <is>
          <t>LinkedIn</t>
        </is>
      </c>
      <c r="F7" s="4" t="inlineStr">
        <is>
          <t>Publication</t>
        </is>
      </c>
      <c r="G7" s="3" t="inlineStr">
        <is>
          <t>Références clients</t>
        </is>
      </c>
      <c r="H7" s="3" t="inlineStr">
        <is>
          <t>Témoignage client à Bordeaux</t>
        </is>
      </c>
      <c r="I7" s="4" t="inlineStr">
        <is>
          <t>Conversion</t>
        </is>
      </c>
      <c r="J7" s="3" t="inlineStr">
        <is>
          <t>Décideurs B2B</t>
        </is>
      </c>
      <c r="K7" s="4" t="inlineStr">
        <is>
          <t>Bordeaux</t>
        </is>
      </c>
      <c r="L7" s="4" t="inlineStr">
        <is>
          <t>Chloé</t>
        </is>
      </c>
      <c r="M7" s="4" t="inlineStr">
        <is>
          <t>Publiée</t>
        </is>
      </c>
      <c r="N7" s="8" t="inlineStr">
        <is>
          <t>https://exemple.fr/brief/temoignage-bordeaux</t>
        </is>
      </c>
      <c r="O7" s="9" t="n">
        <v>175</v>
      </c>
      <c r="P7" s="10" t="n">
        <v>24500</v>
      </c>
      <c r="Q7" s="10" t="n">
        <v>30100</v>
      </c>
      <c r="R7" s="10" t="n">
        <v>1960</v>
      </c>
      <c r="S7" s="11">
        <f>IF(Q7="","",IFERROR(R7/Q7,0))</f>
        <v/>
      </c>
      <c r="T7" s="10" t="n">
        <v>510</v>
      </c>
      <c r="U7" s="11">
        <f>IF(Q7="","",IFERROR(T7/Q7,0))</f>
        <v/>
      </c>
      <c r="V7" s="10" t="n">
        <v>34</v>
      </c>
      <c r="W7" s="3" t="inlineStr">
        <is>
          <t>Accord client reçu pour la citation et le visuel.</t>
        </is>
      </c>
      <c r="X7" s="6">
        <f>IF(M7="","",IF(M7="Planifiée","À vérifier",IF(M7="Publiée","Publié","En préparation")))</f>
        <v/>
      </c>
      <c r="Y7" s="12">
        <f>IF(E7="","",IFERROR(VLOOKUP(E7,'Paramètres'!$A$4:$C$7,3,FALSE),0))</f>
        <v/>
      </c>
    </row>
    <row r="8" ht="42" customHeight="1">
      <c r="A8" s="4" t="inlineStr">
        <is>
          <t>PUB-2026-006</t>
        </is>
      </c>
      <c r="B8" s="5" t="n">
        <v>46044</v>
      </c>
      <c r="C8" s="14">
        <f>IF(B8="","",CHOOSE(WEEKDAY(B8,2),"lundi","mardi","mercredi","jeudi","vendredi","samedi","dimanche"))</f>
        <v/>
      </c>
      <c r="D8" s="7" t="n">
        <v>0.75</v>
      </c>
      <c r="E8" s="4" t="inlineStr">
        <is>
          <t>Instagram</t>
        </is>
      </c>
      <c r="F8" s="4" t="inlineStr">
        <is>
          <t>Story</t>
        </is>
      </c>
      <c r="G8" s="3" t="inlineStr">
        <is>
          <t>Offre commerciale</t>
        </is>
      </c>
      <c r="H8" s="3" t="inlineStr">
        <is>
          <t>Story promotionnelle à Marseille</t>
        </is>
      </c>
      <c r="I8" s="4" t="inlineStr">
        <is>
          <t>Trafic</t>
        </is>
      </c>
      <c r="J8" s="3" t="inlineStr">
        <is>
          <t>Prospects locaux</t>
        </is>
      </c>
      <c r="K8" s="4" t="inlineStr">
        <is>
          <t>Marseille</t>
        </is>
      </c>
      <c r="L8" s="4" t="inlineStr">
        <is>
          <t>Nicolas</t>
        </is>
      </c>
      <c r="M8" s="4" t="inlineStr">
        <is>
          <t>Planifiée</t>
        </is>
      </c>
      <c r="N8" s="8" t="inlineStr">
        <is>
          <t>https://exemple.fr/brief/story-marseille</t>
        </is>
      </c>
      <c r="O8" s="9" t="n">
        <v>90</v>
      </c>
      <c r="P8" s="10" t="n">
        <v>12800</v>
      </c>
      <c r="Q8" s="10" t="n">
        <v>16600</v>
      </c>
      <c r="R8" s="10" t="n">
        <v>1150</v>
      </c>
      <c r="S8" s="15">
        <f>IF(Q8="","",IFERROR(R8/Q8,0))</f>
        <v/>
      </c>
      <c r="T8" s="10" t="n">
        <v>430</v>
      </c>
      <c r="U8" s="15">
        <f>IF(Q8="","",IFERROR(T8/Q8,0))</f>
        <v/>
      </c>
      <c r="V8" s="10" t="n">
        <v>21</v>
      </c>
      <c r="W8" s="3" t="inlineStr">
        <is>
          <t>Utiliser le code promotionnel MARSEILLE26.</t>
        </is>
      </c>
      <c r="X8" s="14">
        <f>IF(M8="","",IF(M8="Planifiée","À vérifier",IF(M8="Publiée","Publié","En préparation")))</f>
        <v/>
      </c>
      <c r="Y8" s="16">
        <f>IF(E8="","",IFERROR(VLOOKUP(E8,'Paramètres'!$A$4:$C$7,3,FALSE),0))</f>
        <v/>
      </c>
    </row>
    <row r="9" ht="42" customHeight="1">
      <c r="A9" s="4" t="inlineStr">
        <is>
          <t>PUB-2026-007</t>
        </is>
      </c>
      <c r="B9" s="5" t="n">
        <v>46046</v>
      </c>
      <c r="C9" s="6">
        <f>IF(B9="","",CHOOSE(WEEKDAY(B9,2),"lundi","mardi","mercredi","jeudi","vendredi","samedi","dimanche"))</f>
        <v/>
      </c>
      <c r="D9" s="7" t="n">
        <v>0.3645833333333333</v>
      </c>
      <c r="E9" s="4" t="inlineStr">
        <is>
          <t>Facebook</t>
        </is>
      </c>
      <c r="F9" s="4" t="inlineStr">
        <is>
          <t>Article</t>
        </is>
      </c>
      <c r="G9" s="3" t="inlineStr">
        <is>
          <t>Transition numérique</t>
        </is>
      </c>
      <c r="H9" s="3" t="inlineStr">
        <is>
          <t>Article sur la transition numérique des entreprises</t>
        </is>
      </c>
      <c r="I9" s="4" t="inlineStr">
        <is>
          <t>Génération de leads</t>
        </is>
      </c>
      <c r="J9" s="3" t="inlineStr">
        <is>
          <t>Dirigeants de PME</t>
        </is>
      </c>
      <c r="K9" s="4" t="inlineStr">
        <is>
          <t>Nantes</t>
        </is>
      </c>
      <c r="L9" s="4" t="inlineStr">
        <is>
          <t>Manon</t>
        </is>
      </c>
      <c r="M9" s="4" t="inlineStr">
        <is>
          <t>À produire</t>
        </is>
      </c>
      <c r="N9" s="8" t="inlineStr">
        <is>
          <t>https://exemple.fr/brief/transition-numerique</t>
        </is>
      </c>
      <c r="O9" s="9" t="n">
        <v>125</v>
      </c>
      <c r="P9" s="10" t="n">
        <v>0</v>
      </c>
      <c r="Q9" s="10" t="n">
        <v>0</v>
      </c>
      <c r="R9" s="10" t="n">
        <v>0</v>
      </c>
      <c r="S9" s="11">
        <f>IF(Q9="","",IFERROR(R9/Q9,0))</f>
        <v/>
      </c>
      <c r="T9" s="10" t="n">
        <v>0</v>
      </c>
      <c r="U9" s="11">
        <f>IF(Q9="","",IFERROR(T9/Q9,0))</f>
        <v/>
      </c>
      <c r="V9" s="10" t="n">
        <v>0</v>
      </c>
      <c r="W9" s="3" t="inlineStr">
        <is>
          <t>Rédaction en cours, prévoir une version courte pour Facebook.</t>
        </is>
      </c>
      <c r="X9" s="6">
        <f>IF(M9="","",IF(M9="Planifiée","À vérifier",IF(M9="Publiée","Publié","En préparation")))</f>
        <v/>
      </c>
      <c r="Y9" s="12">
        <f>IF(E9="","",IFERROR(VLOOKUP(E9,'Paramètres'!$A$4:$C$7,3,FALSE),0))</f>
        <v/>
      </c>
    </row>
    <row r="10" ht="42" customHeight="1">
      <c r="A10" s="4" t="inlineStr">
        <is>
          <t>PUB-2026-008</t>
        </is>
      </c>
      <c r="B10" s="5" t="n">
        <v>46048</v>
      </c>
      <c r="C10" s="14">
        <f>IF(B10="","",CHOOSE(WEEKDAY(B10,2),"lundi","mardi","mercredi","jeudi","vendredi","samedi","dimanche"))</f>
        <v/>
      </c>
      <c r="D10" s="7" t="n">
        <v>0.5833333333333334</v>
      </c>
      <c r="E10" s="4" t="inlineStr">
        <is>
          <t>TikTok</t>
        </is>
      </c>
      <c r="F10" s="4" t="inlineStr">
        <is>
          <t>Infographie</t>
        </is>
      </c>
      <c r="G10" s="3" t="inlineStr">
        <is>
          <t>Pilotage de la performance</t>
        </is>
      </c>
      <c r="H10" s="3" t="inlineStr">
        <is>
          <t>Infographie sur les indicateurs de performance</t>
        </is>
      </c>
      <c r="I10" s="4" t="inlineStr">
        <is>
          <t>Notoriété</t>
        </is>
      </c>
      <c r="J10" s="3" t="inlineStr">
        <is>
          <t>Entrepreneurs et créateurs</t>
        </is>
      </c>
      <c r="K10" s="4" t="inlineStr">
        <is>
          <t>Strasbourg</t>
        </is>
      </c>
      <c r="L10" s="4" t="inlineStr">
        <is>
          <t>Antoine</t>
        </is>
      </c>
      <c r="M10" s="4" t="inlineStr">
        <is>
          <t>En validation</t>
        </is>
      </c>
      <c r="N10" s="8" t="inlineStr">
        <is>
          <t>https://exemple.fr/brief/indicateurs-performance</t>
        </is>
      </c>
      <c r="O10" s="9" t="n">
        <v>185</v>
      </c>
      <c r="P10" s="10" t="n">
        <v>0</v>
      </c>
      <c r="Q10" s="10" t="n">
        <v>0</v>
      </c>
      <c r="R10" s="10" t="n">
        <v>0</v>
      </c>
      <c r="S10" s="15">
        <f>IF(Q10="","",IFERROR(R10/Q10,0))</f>
        <v/>
      </c>
      <c r="T10" s="10" t="n">
        <v>0</v>
      </c>
      <c r="U10" s="15">
        <f>IF(Q10="","",IFERROR(T10/Q10,0))</f>
        <v/>
      </c>
      <c r="V10" s="10" t="n">
        <v>0</v>
      </c>
      <c r="W10" s="3" t="inlineStr">
        <is>
          <t>Adapter le ton et le format vertical pour TikTok.</t>
        </is>
      </c>
      <c r="X10" s="14">
        <f>IF(M10="","",IF(M10="Planifiée","À vérifier",IF(M10="Publiée","Publié","En préparation")))</f>
        <v/>
      </c>
      <c r="Y10" s="16">
        <f>IF(E10="","",IFERROR(VLOOKUP(E10,'Paramètres'!$A$4:$C$7,3,FALSE),0))</f>
        <v/>
      </c>
    </row>
    <row r="11" ht="42" customHeight="1">
      <c r="A11" s="4" t="inlineStr">
        <is>
          <t>PUB-2026-009</t>
        </is>
      </c>
      <c r="B11" s="5" t="n">
        <v>46050</v>
      </c>
      <c r="C11" s="6">
        <f>IF(B11="","",CHOOSE(WEEKDAY(B11,2),"lundi","mardi","mercredi","jeudi","vendredi","samedi","dimanche"))</f>
        <v/>
      </c>
      <c r="D11" s="7" t="n">
        <v>0.3854166666666667</v>
      </c>
      <c r="E11" s="4" t="inlineStr">
        <is>
          <t>LinkedIn</t>
        </is>
      </c>
      <c r="F11" s="4" t="inlineStr">
        <is>
          <t>Publication</t>
        </is>
      </c>
      <c r="G11" s="3" t="inlineStr">
        <is>
          <t>Campagne commerciale</t>
        </is>
      </c>
      <c r="H11" s="3" t="inlineStr">
        <is>
          <t>Publication de rappel avant une campagne commerciale</t>
        </is>
      </c>
      <c r="I11" s="4" t="inlineStr">
        <is>
          <t>Conversion</t>
        </is>
      </c>
      <c r="J11" s="3" t="inlineStr">
        <is>
          <t>Clients et prospects B2B</t>
        </is>
      </c>
      <c r="K11" s="4" t="inlineStr">
        <is>
          <t>Rennes</t>
        </is>
      </c>
      <c r="L11" s="4" t="inlineStr">
        <is>
          <t>Sarah</t>
        </is>
      </c>
      <c r="M11" s="4" t="inlineStr">
        <is>
          <t>Idée</t>
        </is>
      </c>
      <c r="N11" s="8" t="inlineStr">
        <is>
          <t>https://exemple.fr/brief/rappel-campagne</t>
        </is>
      </c>
      <c r="O11" s="9" t="n">
        <v>160</v>
      </c>
      <c r="P11" s="10" t="n">
        <v>0</v>
      </c>
      <c r="Q11" s="10" t="n">
        <v>0</v>
      </c>
      <c r="R11" s="10" t="n">
        <v>0</v>
      </c>
      <c r="S11" s="11">
        <f>IF(Q11="","",IFERROR(R11/Q11,0))</f>
        <v/>
      </c>
      <c r="T11" s="10" t="n">
        <v>0</v>
      </c>
      <c r="U11" s="11">
        <f>IF(Q11="","",IFERROR(T11/Q11,0))</f>
        <v/>
      </c>
      <c r="V11" s="10" t="n">
        <v>0</v>
      </c>
      <c r="W11" s="3" t="inlineStr">
        <is>
          <t>À arbitrer lors de la prochaine réunion éditoriale.</t>
        </is>
      </c>
      <c r="X11" s="6">
        <f>IF(M11="","",IF(M11="Planifiée","À vérifier",IF(M11="Publiée","Publié","En préparation")))</f>
        <v/>
      </c>
      <c r="Y11" s="12">
        <f>IF(E11="","",IFERROR(VLOOKUP(E11,'Paramètres'!$A$4:$C$7,3,FALSE),0))</f>
        <v/>
      </c>
    </row>
    <row r="12" ht="23" customHeight="1">
      <c r="A12" s="4" t="n"/>
      <c r="B12" s="5" t="n"/>
      <c r="C12" s="14">
        <f>IF(B12="","",CHOOSE(WEEKDAY(B12,2),"lundi","mardi","mercredi","jeudi","vendredi","samedi","dimanche"))</f>
        <v/>
      </c>
      <c r="D12" s="7" t="n"/>
      <c r="E12" s="4" t="n"/>
      <c r="F12" s="4" t="n"/>
      <c r="G12" s="3" t="n"/>
      <c r="H12" s="3" t="n"/>
      <c r="I12" s="4" t="n"/>
      <c r="J12" s="3" t="n"/>
      <c r="K12" s="4" t="n"/>
      <c r="L12" s="4" t="n"/>
      <c r="M12" s="4" t="n"/>
      <c r="N12" s="3" t="n"/>
      <c r="O12" s="9" t="n"/>
      <c r="P12" s="10" t="n"/>
      <c r="Q12" s="10" t="n"/>
      <c r="R12" s="10" t="n"/>
      <c r="S12" s="15">
        <f>IF(Q12="","",IFERROR(R12/Q12,0))</f>
        <v/>
      </c>
      <c r="T12" s="10" t="n"/>
      <c r="U12" s="15">
        <f>IF(Q12="","",IFERROR(T12/Q12,0))</f>
        <v/>
      </c>
      <c r="V12" s="10" t="n"/>
      <c r="W12" s="3" t="n"/>
      <c r="X12" s="14">
        <f>IF(M12="","",IF(M12="Planifiée","À vérifier",IF(M12="Publiée","Publié","En préparation")))</f>
        <v/>
      </c>
      <c r="Y12" s="16">
        <f>IF(E12="","",IFERROR(VLOOKUP(E12,'Paramètres'!$A$4:$C$7,3,FALSE),0))</f>
        <v/>
      </c>
    </row>
    <row r="13" ht="23" customHeight="1">
      <c r="A13" s="4" t="n"/>
      <c r="B13" s="5" t="n"/>
      <c r="C13" s="6">
        <f>IF(B13="","",CHOOSE(WEEKDAY(B13,2),"lundi","mardi","mercredi","jeudi","vendredi","samedi","dimanche"))</f>
        <v/>
      </c>
      <c r="D13" s="7" t="n"/>
      <c r="E13" s="4" t="n"/>
      <c r="F13" s="4" t="n"/>
      <c r="G13" s="3" t="n"/>
      <c r="H13" s="3" t="n"/>
      <c r="I13" s="4" t="n"/>
      <c r="J13" s="3" t="n"/>
      <c r="K13" s="4" t="n"/>
      <c r="L13" s="4" t="n"/>
      <c r="M13" s="4" t="n"/>
      <c r="N13" s="3" t="n"/>
      <c r="O13" s="9" t="n"/>
      <c r="P13" s="10" t="n"/>
      <c r="Q13" s="10" t="n"/>
      <c r="R13" s="10" t="n"/>
      <c r="S13" s="11">
        <f>IF(Q13="","",IFERROR(R13/Q13,0))</f>
        <v/>
      </c>
      <c r="T13" s="10" t="n"/>
      <c r="U13" s="11">
        <f>IF(Q13="","",IFERROR(T13/Q13,0))</f>
        <v/>
      </c>
      <c r="V13" s="10" t="n"/>
      <c r="W13" s="3" t="n"/>
      <c r="X13" s="6">
        <f>IF(M13="","",IF(M13="Planifiée","À vérifier",IF(M13="Publiée","Publié","En préparation")))</f>
        <v/>
      </c>
      <c r="Y13" s="12">
        <f>IF(E13="","",IFERROR(VLOOKUP(E13,'Paramètres'!$A$4:$C$7,3,FALSE),0))</f>
        <v/>
      </c>
    </row>
    <row r="14" ht="23" customHeight="1">
      <c r="A14" s="4" t="n"/>
      <c r="B14" s="5" t="n"/>
      <c r="C14" s="14">
        <f>IF(B14="","",CHOOSE(WEEKDAY(B14,2),"lundi","mardi","mercredi","jeudi","vendredi","samedi","dimanche"))</f>
        <v/>
      </c>
      <c r="D14" s="7" t="n"/>
      <c r="E14" s="4" t="n"/>
      <c r="F14" s="4" t="n"/>
      <c r="G14" s="3" t="n"/>
      <c r="H14" s="3" t="n"/>
      <c r="I14" s="4" t="n"/>
      <c r="J14" s="3" t="n"/>
      <c r="K14" s="4" t="n"/>
      <c r="L14" s="4" t="n"/>
      <c r="M14" s="4" t="n"/>
      <c r="N14" s="3" t="n"/>
      <c r="O14" s="9" t="n"/>
      <c r="P14" s="10" t="n"/>
      <c r="Q14" s="10" t="n"/>
      <c r="R14" s="10" t="n"/>
      <c r="S14" s="15">
        <f>IF(Q14="","",IFERROR(R14/Q14,0))</f>
        <v/>
      </c>
      <c r="T14" s="10" t="n"/>
      <c r="U14" s="15">
        <f>IF(Q14="","",IFERROR(T14/Q14,0))</f>
        <v/>
      </c>
      <c r="V14" s="10" t="n"/>
      <c r="W14" s="3" t="n"/>
      <c r="X14" s="14">
        <f>IF(M14="","",IF(M14="Planifiée","À vérifier",IF(M14="Publiée","Publié","En préparation")))</f>
        <v/>
      </c>
      <c r="Y14" s="16">
        <f>IF(E14="","",IFERROR(VLOOKUP(E14,'Paramètres'!$A$4:$C$7,3,FALSE),0))</f>
        <v/>
      </c>
    </row>
    <row r="15" ht="23" customHeight="1">
      <c r="A15" s="4" t="n"/>
      <c r="B15" s="5" t="n"/>
      <c r="C15" s="6">
        <f>IF(B15="","",CHOOSE(WEEKDAY(B15,2),"lundi","mardi","mercredi","jeudi","vendredi","samedi","dimanche"))</f>
        <v/>
      </c>
      <c r="D15" s="7" t="n"/>
      <c r="E15" s="4" t="n"/>
      <c r="F15" s="4" t="n"/>
      <c r="G15" s="3" t="n"/>
      <c r="H15" s="3" t="n"/>
      <c r="I15" s="4" t="n"/>
      <c r="J15" s="3" t="n"/>
      <c r="K15" s="4" t="n"/>
      <c r="L15" s="4" t="n"/>
      <c r="M15" s="4" t="n"/>
      <c r="N15" s="3" t="n"/>
      <c r="O15" s="9" t="n"/>
      <c r="P15" s="10" t="n"/>
      <c r="Q15" s="10" t="n"/>
      <c r="R15" s="10" t="n"/>
      <c r="S15" s="11">
        <f>IF(Q15="","",IFERROR(R15/Q15,0))</f>
        <v/>
      </c>
      <c r="T15" s="10" t="n"/>
      <c r="U15" s="11">
        <f>IF(Q15="","",IFERROR(T15/Q15,0))</f>
        <v/>
      </c>
      <c r="V15" s="10" t="n"/>
      <c r="W15" s="3" t="n"/>
      <c r="X15" s="6">
        <f>IF(M15="","",IF(M15="Planifiée","À vérifier",IF(M15="Publiée","Publié","En préparation")))</f>
        <v/>
      </c>
      <c r="Y15" s="12">
        <f>IF(E15="","",IFERROR(VLOOKUP(E15,'Paramètres'!$A$4:$C$7,3,FALSE),0))</f>
        <v/>
      </c>
    </row>
    <row r="16" ht="23" customHeight="1">
      <c r="A16" s="4" t="n"/>
      <c r="B16" s="5" t="n"/>
      <c r="C16" s="14">
        <f>IF(B16="","",CHOOSE(WEEKDAY(B16,2),"lundi","mardi","mercredi","jeudi","vendredi","samedi","dimanche"))</f>
        <v/>
      </c>
      <c r="D16" s="7" t="n"/>
      <c r="E16" s="4" t="n"/>
      <c r="F16" s="4" t="n"/>
      <c r="G16" s="3" t="n"/>
      <c r="H16" s="3" t="n"/>
      <c r="I16" s="4" t="n"/>
      <c r="J16" s="3" t="n"/>
      <c r="K16" s="4" t="n"/>
      <c r="L16" s="4" t="n"/>
      <c r="M16" s="4" t="n"/>
      <c r="N16" s="3" t="n"/>
      <c r="O16" s="9" t="n"/>
      <c r="P16" s="10" t="n"/>
      <c r="Q16" s="10" t="n"/>
      <c r="R16" s="10" t="n"/>
      <c r="S16" s="15">
        <f>IF(Q16="","",IFERROR(R16/Q16,0))</f>
        <v/>
      </c>
      <c r="T16" s="10" t="n"/>
      <c r="U16" s="15">
        <f>IF(Q16="","",IFERROR(T16/Q16,0))</f>
        <v/>
      </c>
      <c r="V16" s="10" t="n"/>
      <c r="W16" s="3" t="n"/>
      <c r="X16" s="14">
        <f>IF(M16="","",IF(M16="Planifiée","À vérifier",IF(M16="Publiée","Publié","En préparation")))</f>
        <v/>
      </c>
      <c r="Y16" s="16">
        <f>IF(E16="","",IFERROR(VLOOKUP(E16,'Paramètres'!$A$4:$C$7,3,FALSE),0))</f>
        <v/>
      </c>
    </row>
    <row r="17" ht="23" customHeight="1">
      <c r="A17" s="4" t="n"/>
      <c r="B17" s="5" t="n"/>
      <c r="C17" s="6">
        <f>IF(B17="","",CHOOSE(WEEKDAY(B17,2),"lundi","mardi","mercredi","jeudi","vendredi","samedi","dimanche"))</f>
        <v/>
      </c>
      <c r="D17" s="7" t="n"/>
      <c r="E17" s="4" t="n"/>
      <c r="F17" s="4" t="n"/>
      <c r="G17" s="3" t="n"/>
      <c r="H17" s="3" t="n"/>
      <c r="I17" s="4" t="n"/>
      <c r="J17" s="3" t="n"/>
      <c r="K17" s="4" t="n"/>
      <c r="L17" s="4" t="n"/>
      <c r="M17" s="4" t="n"/>
      <c r="N17" s="3" t="n"/>
      <c r="O17" s="9" t="n"/>
      <c r="P17" s="10" t="n"/>
      <c r="Q17" s="10" t="n"/>
      <c r="R17" s="10" t="n"/>
      <c r="S17" s="11">
        <f>IF(Q17="","",IFERROR(R17/Q17,0))</f>
        <v/>
      </c>
      <c r="T17" s="10" t="n"/>
      <c r="U17" s="11">
        <f>IF(Q17="","",IFERROR(T17/Q17,0))</f>
        <v/>
      </c>
      <c r="V17" s="10" t="n"/>
      <c r="W17" s="3" t="n"/>
      <c r="X17" s="6">
        <f>IF(M17="","",IF(M17="Planifiée","À vérifier",IF(M17="Publiée","Publié","En préparation")))</f>
        <v/>
      </c>
      <c r="Y17" s="12">
        <f>IF(E17="","",IFERROR(VLOOKUP(E17,'Paramètres'!$A$4:$C$7,3,FALSE),0))</f>
        <v/>
      </c>
    </row>
    <row r="18" ht="23" customHeight="1">
      <c r="A18" s="4" t="n"/>
      <c r="B18" s="5" t="n"/>
      <c r="C18" s="14">
        <f>IF(B18="","",CHOOSE(WEEKDAY(B18,2),"lundi","mardi","mercredi","jeudi","vendredi","samedi","dimanche"))</f>
        <v/>
      </c>
      <c r="D18" s="7" t="n"/>
      <c r="E18" s="4" t="n"/>
      <c r="F18" s="4" t="n"/>
      <c r="G18" s="3" t="n"/>
      <c r="H18" s="3" t="n"/>
      <c r="I18" s="4" t="n"/>
      <c r="J18" s="3" t="n"/>
      <c r="K18" s="4" t="n"/>
      <c r="L18" s="4" t="n"/>
      <c r="M18" s="4" t="n"/>
      <c r="N18" s="3" t="n"/>
      <c r="O18" s="9" t="n"/>
      <c r="P18" s="10" t="n"/>
      <c r="Q18" s="10" t="n"/>
      <c r="R18" s="10" t="n"/>
      <c r="S18" s="15">
        <f>IF(Q18="","",IFERROR(R18/Q18,0))</f>
        <v/>
      </c>
      <c r="T18" s="10" t="n"/>
      <c r="U18" s="15">
        <f>IF(Q18="","",IFERROR(T18/Q18,0))</f>
        <v/>
      </c>
      <c r="V18" s="10" t="n"/>
      <c r="W18" s="3" t="n"/>
      <c r="X18" s="14">
        <f>IF(M18="","",IF(M18="Planifiée","À vérifier",IF(M18="Publiée","Publié","En préparation")))</f>
        <v/>
      </c>
      <c r="Y18" s="16">
        <f>IF(E18="","",IFERROR(VLOOKUP(E18,'Paramètres'!$A$4:$C$7,3,FALSE),0))</f>
        <v/>
      </c>
    </row>
    <row r="19" ht="23" customHeight="1">
      <c r="A19" s="4" t="n"/>
      <c r="B19" s="5" t="n"/>
      <c r="C19" s="6">
        <f>IF(B19="","",CHOOSE(WEEKDAY(B19,2),"lundi","mardi","mercredi","jeudi","vendredi","samedi","dimanche"))</f>
        <v/>
      </c>
      <c r="D19" s="7" t="n"/>
      <c r="E19" s="4" t="n"/>
      <c r="F19" s="4" t="n"/>
      <c r="G19" s="3" t="n"/>
      <c r="H19" s="3" t="n"/>
      <c r="I19" s="4" t="n"/>
      <c r="J19" s="3" t="n"/>
      <c r="K19" s="4" t="n"/>
      <c r="L19" s="4" t="n"/>
      <c r="M19" s="4" t="n"/>
      <c r="N19" s="3" t="n"/>
      <c r="O19" s="9" t="n"/>
      <c r="P19" s="10" t="n"/>
      <c r="Q19" s="10" t="n"/>
      <c r="R19" s="10" t="n"/>
      <c r="S19" s="11">
        <f>IF(Q19="","",IFERROR(R19/Q19,0))</f>
        <v/>
      </c>
      <c r="T19" s="10" t="n"/>
      <c r="U19" s="11">
        <f>IF(Q19="","",IFERROR(T19/Q19,0))</f>
        <v/>
      </c>
      <c r="V19" s="10" t="n"/>
      <c r="W19" s="3" t="n"/>
      <c r="X19" s="6">
        <f>IF(M19="","",IF(M19="Planifiée","À vérifier",IF(M19="Publiée","Publié","En préparation")))</f>
        <v/>
      </c>
      <c r="Y19" s="12">
        <f>IF(E19="","",IFERROR(VLOOKUP(E19,'Paramètres'!$A$4:$C$7,3,FALSE),0))</f>
        <v/>
      </c>
    </row>
    <row r="20" ht="23" customHeight="1">
      <c r="A20" s="4" t="n"/>
      <c r="B20" s="5" t="n"/>
      <c r="C20" s="14">
        <f>IF(B20="","",CHOOSE(WEEKDAY(B20,2),"lundi","mardi","mercredi","jeudi","vendredi","samedi","dimanche"))</f>
        <v/>
      </c>
      <c r="D20" s="7" t="n"/>
      <c r="E20" s="4" t="n"/>
      <c r="F20" s="4" t="n"/>
      <c r="G20" s="3" t="n"/>
      <c r="H20" s="3" t="n"/>
      <c r="I20" s="4" t="n"/>
      <c r="J20" s="3" t="n"/>
      <c r="K20" s="4" t="n"/>
      <c r="L20" s="4" t="n"/>
      <c r="M20" s="4" t="n"/>
      <c r="N20" s="3" t="n"/>
      <c r="O20" s="9" t="n"/>
      <c r="P20" s="10" t="n"/>
      <c r="Q20" s="10" t="n"/>
      <c r="R20" s="10" t="n"/>
      <c r="S20" s="15">
        <f>IF(Q20="","",IFERROR(R20/Q20,0))</f>
        <v/>
      </c>
      <c r="T20" s="10" t="n"/>
      <c r="U20" s="15">
        <f>IF(Q20="","",IFERROR(T20/Q20,0))</f>
        <v/>
      </c>
      <c r="V20" s="10" t="n"/>
      <c r="W20" s="3" t="n"/>
      <c r="X20" s="14">
        <f>IF(M20="","",IF(M20="Planifiée","À vérifier",IF(M20="Publiée","Publié","En préparation")))</f>
        <v/>
      </c>
      <c r="Y20" s="16">
        <f>IF(E20="","",IFERROR(VLOOKUP(E20,'Paramètres'!$A$4:$C$7,3,FALSE),0))</f>
        <v/>
      </c>
    </row>
    <row r="21" ht="23" customHeight="1">
      <c r="A21" s="4" t="n"/>
      <c r="B21" s="5" t="n"/>
      <c r="C21" s="6">
        <f>IF(B21="","",CHOOSE(WEEKDAY(B21,2),"lundi","mardi","mercredi","jeudi","vendredi","samedi","dimanche"))</f>
        <v/>
      </c>
      <c r="D21" s="7" t="n"/>
      <c r="E21" s="4" t="n"/>
      <c r="F21" s="4" t="n"/>
      <c r="G21" s="3" t="n"/>
      <c r="H21" s="3" t="n"/>
      <c r="I21" s="4" t="n"/>
      <c r="J21" s="3" t="n"/>
      <c r="K21" s="4" t="n"/>
      <c r="L21" s="4" t="n"/>
      <c r="M21" s="4" t="n"/>
      <c r="N21" s="3" t="n"/>
      <c r="O21" s="9" t="n"/>
      <c r="P21" s="10" t="n"/>
      <c r="Q21" s="10" t="n"/>
      <c r="R21" s="10" t="n"/>
      <c r="S21" s="11">
        <f>IF(Q21="","",IFERROR(R21/Q21,0))</f>
        <v/>
      </c>
      <c r="T21" s="10" t="n"/>
      <c r="U21" s="11">
        <f>IF(Q21="","",IFERROR(T21/Q21,0))</f>
        <v/>
      </c>
      <c r="V21" s="10" t="n"/>
      <c r="W21" s="3" t="n"/>
      <c r="X21" s="6">
        <f>IF(M21="","",IF(M21="Planifiée","À vérifier",IF(M21="Publiée","Publié","En préparation")))</f>
        <v/>
      </c>
      <c r="Y21" s="12">
        <f>IF(E21="","",IFERROR(VLOOKUP(E21,'Paramètres'!$A$4:$C$7,3,FALSE),0))</f>
        <v/>
      </c>
    </row>
    <row r="22" ht="23" customHeight="1">
      <c r="A22" s="4" t="n"/>
      <c r="B22" s="5" t="n"/>
      <c r="C22" s="14">
        <f>IF(B22="","",CHOOSE(WEEKDAY(B22,2),"lundi","mardi","mercredi","jeudi","vendredi","samedi","dimanche"))</f>
        <v/>
      </c>
      <c r="D22" s="7" t="n"/>
      <c r="E22" s="4" t="n"/>
      <c r="F22" s="4" t="n"/>
      <c r="G22" s="3" t="n"/>
      <c r="H22" s="3" t="n"/>
      <c r="I22" s="4" t="n"/>
      <c r="J22" s="3" t="n"/>
      <c r="K22" s="4" t="n"/>
      <c r="L22" s="4" t="n"/>
      <c r="M22" s="4" t="n"/>
      <c r="N22" s="3" t="n"/>
      <c r="O22" s="9" t="n"/>
      <c r="P22" s="10" t="n"/>
      <c r="Q22" s="10" t="n"/>
      <c r="R22" s="10" t="n"/>
      <c r="S22" s="15">
        <f>IF(Q22="","",IFERROR(R22/Q22,0))</f>
        <v/>
      </c>
      <c r="T22" s="10" t="n"/>
      <c r="U22" s="15">
        <f>IF(Q22="","",IFERROR(T22/Q22,0))</f>
        <v/>
      </c>
      <c r="V22" s="10" t="n"/>
      <c r="W22" s="3" t="n"/>
      <c r="X22" s="14">
        <f>IF(M22="","",IF(M22="Planifiée","À vérifier",IF(M22="Publiée","Publié","En préparation")))</f>
        <v/>
      </c>
      <c r="Y22" s="16">
        <f>IF(E22="","",IFERROR(VLOOKUP(E22,'Paramètres'!$A$4:$C$7,3,FALSE),0))</f>
        <v/>
      </c>
    </row>
    <row r="23" ht="23" customHeight="1">
      <c r="A23" s="4" t="n"/>
      <c r="B23" s="5" t="n"/>
      <c r="C23" s="6">
        <f>IF(B23="","",CHOOSE(WEEKDAY(B23,2),"lundi","mardi","mercredi","jeudi","vendredi","samedi","dimanche"))</f>
        <v/>
      </c>
      <c r="D23" s="7" t="n"/>
      <c r="E23" s="4" t="n"/>
      <c r="F23" s="4" t="n"/>
      <c r="G23" s="3" t="n"/>
      <c r="H23" s="3" t="n"/>
      <c r="I23" s="4" t="n"/>
      <c r="J23" s="3" t="n"/>
      <c r="K23" s="4" t="n"/>
      <c r="L23" s="4" t="n"/>
      <c r="M23" s="4" t="n"/>
      <c r="N23" s="3" t="n"/>
      <c r="O23" s="9" t="n"/>
      <c r="P23" s="10" t="n"/>
      <c r="Q23" s="10" t="n"/>
      <c r="R23" s="10" t="n"/>
      <c r="S23" s="11">
        <f>IF(Q23="","",IFERROR(R23/Q23,0))</f>
        <v/>
      </c>
      <c r="T23" s="10" t="n"/>
      <c r="U23" s="11">
        <f>IF(Q23="","",IFERROR(T23/Q23,0))</f>
        <v/>
      </c>
      <c r="V23" s="10" t="n"/>
      <c r="W23" s="3" t="n"/>
      <c r="X23" s="6">
        <f>IF(M23="","",IF(M23="Planifiée","À vérifier",IF(M23="Publiée","Publié","En préparation")))</f>
        <v/>
      </c>
      <c r="Y23" s="12">
        <f>IF(E23="","",IFERROR(VLOOKUP(E23,'Paramètres'!$A$4:$C$7,3,FALSE),0))</f>
        <v/>
      </c>
    </row>
    <row r="24" ht="23" customHeight="1">
      <c r="A24" s="4" t="n"/>
      <c r="B24" s="5" t="n"/>
      <c r="C24" s="14">
        <f>IF(B24="","",CHOOSE(WEEKDAY(B24,2),"lundi","mardi","mercredi","jeudi","vendredi","samedi","dimanche"))</f>
        <v/>
      </c>
      <c r="D24" s="7" t="n"/>
      <c r="E24" s="4" t="n"/>
      <c r="F24" s="4" t="n"/>
      <c r="G24" s="3" t="n"/>
      <c r="H24" s="3" t="n"/>
      <c r="I24" s="4" t="n"/>
      <c r="J24" s="3" t="n"/>
      <c r="K24" s="4" t="n"/>
      <c r="L24" s="4" t="n"/>
      <c r="M24" s="4" t="n"/>
      <c r="N24" s="3" t="n"/>
      <c r="O24" s="9" t="n"/>
      <c r="P24" s="10" t="n"/>
      <c r="Q24" s="10" t="n"/>
      <c r="R24" s="10" t="n"/>
      <c r="S24" s="15">
        <f>IF(Q24="","",IFERROR(R24/Q24,0))</f>
        <v/>
      </c>
      <c r="T24" s="10" t="n"/>
      <c r="U24" s="15">
        <f>IF(Q24="","",IFERROR(T24/Q24,0))</f>
        <v/>
      </c>
      <c r="V24" s="10" t="n"/>
      <c r="W24" s="3" t="n"/>
      <c r="X24" s="14">
        <f>IF(M24="","",IF(M24="Planifiée","À vérifier",IF(M24="Publiée","Publié","En préparation")))</f>
        <v/>
      </c>
      <c r="Y24" s="16">
        <f>IF(E24="","",IFERROR(VLOOKUP(E24,'Paramètres'!$A$4:$C$7,3,FALSE),0))</f>
        <v/>
      </c>
    </row>
    <row r="25" ht="23" customHeight="1">
      <c r="A25" s="4" t="n"/>
      <c r="B25" s="5" t="n"/>
      <c r="C25" s="6">
        <f>IF(B25="","",CHOOSE(WEEKDAY(B25,2),"lundi","mardi","mercredi","jeudi","vendredi","samedi","dimanche"))</f>
        <v/>
      </c>
      <c r="D25" s="7" t="n"/>
      <c r="E25" s="4" t="n"/>
      <c r="F25" s="4" t="n"/>
      <c r="G25" s="3" t="n"/>
      <c r="H25" s="3" t="n"/>
      <c r="I25" s="4" t="n"/>
      <c r="J25" s="3" t="n"/>
      <c r="K25" s="4" t="n"/>
      <c r="L25" s="4" t="n"/>
      <c r="M25" s="4" t="n"/>
      <c r="N25" s="3" t="n"/>
      <c r="O25" s="9" t="n"/>
      <c r="P25" s="10" t="n"/>
      <c r="Q25" s="10" t="n"/>
      <c r="R25" s="10" t="n"/>
      <c r="S25" s="11">
        <f>IF(Q25="","",IFERROR(R25/Q25,0))</f>
        <v/>
      </c>
      <c r="T25" s="10" t="n"/>
      <c r="U25" s="11">
        <f>IF(Q25="","",IFERROR(T25/Q25,0))</f>
        <v/>
      </c>
      <c r="V25" s="10" t="n"/>
      <c r="W25" s="3" t="n"/>
      <c r="X25" s="6">
        <f>IF(M25="","",IF(M25="Planifiée","À vérifier",IF(M25="Publiée","Publié","En préparation")))</f>
        <v/>
      </c>
      <c r="Y25" s="12">
        <f>IF(E25="","",IFERROR(VLOOKUP(E25,'Paramètres'!$A$4:$C$7,3,FALSE),0))</f>
        <v/>
      </c>
    </row>
    <row r="26" ht="23" customHeight="1">
      <c r="A26" s="4" t="n"/>
      <c r="B26" s="5" t="n"/>
      <c r="C26" s="14">
        <f>IF(B26="","",CHOOSE(WEEKDAY(B26,2),"lundi","mardi","mercredi","jeudi","vendredi","samedi","dimanche"))</f>
        <v/>
      </c>
      <c r="D26" s="7" t="n"/>
      <c r="E26" s="4" t="n"/>
      <c r="F26" s="4" t="n"/>
      <c r="G26" s="3" t="n"/>
      <c r="H26" s="3" t="n"/>
      <c r="I26" s="4" t="n"/>
      <c r="J26" s="3" t="n"/>
      <c r="K26" s="4" t="n"/>
      <c r="L26" s="4" t="n"/>
      <c r="M26" s="4" t="n"/>
      <c r="N26" s="3" t="n"/>
      <c r="O26" s="9" t="n"/>
      <c r="P26" s="10" t="n"/>
      <c r="Q26" s="10" t="n"/>
      <c r="R26" s="10" t="n"/>
      <c r="S26" s="15">
        <f>IF(Q26="","",IFERROR(R26/Q26,0))</f>
        <v/>
      </c>
      <c r="T26" s="10" t="n"/>
      <c r="U26" s="15">
        <f>IF(Q26="","",IFERROR(T26/Q26,0))</f>
        <v/>
      </c>
      <c r="V26" s="10" t="n"/>
      <c r="W26" s="3" t="n"/>
      <c r="X26" s="14">
        <f>IF(M26="","",IF(M26="Planifiée","À vérifier",IF(M26="Publiée","Publié","En préparation")))</f>
        <v/>
      </c>
      <c r="Y26" s="16">
        <f>IF(E26="","",IFERROR(VLOOKUP(E26,'Paramètres'!$A$4:$C$7,3,FALSE),0))</f>
        <v/>
      </c>
    </row>
    <row r="27" ht="23" customHeight="1">
      <c r="A27" s="4" t="n"/>
      <c r="B27" s="5" t="n"/>
      <c r="C27" s="6">
        <f>IF(B27="","",CHOOSE(WEEKDAY(B27,2),"lundi","mardi","mercredi","jeudi","vendredi","samedi","dimanche"))</f>
        <v/>
      </c>
      <c r="D27" s="7" t="n"/>
      <c r="E27" s="4" t="n"/>
      <c r="F27" s="4" t="n"/>
      <c r="G27" s="3" t="n"/>
      <c r="H27" s="3" t="n"/>
      <c r="I27" s="4" t="n"/>
      <c r="J27" s="3" t="n"/>
      <c r="K27" s="4" t="n"/>
      <c r="L27" s="4" t="n"/>
      <c r="M27" s="4" t="n"/>
      <c r="N27" s="3" t="n"/>
      <c r="O27" s="9" t="n"/>
      <c r="P27" s="10" t="n"/>
      <c r="Q27" s="10" t="n"/>
      <c r="R27" s="10" t="n"/>
      <c r="S27" s="11">
        <f>IF(Q27="","",IFERROR(R27/Q27,0))</f>
        <v/>
      </c>
      <c r="T27" s="10" t="n"/>
      <c r="U27" s="11">
        <f>IF(Q27="","",IFERROR(T27/Q27,0))</f>
        <v/>
      </c>
      <c r="V27" s="10" t="n"/>
      <c r="W27" s="3" t="n"/>
      <c r="X27" s="6">
        <f>IF(M27="","",IF(M27="Planifiée","À vérifier",IF(M27="Publiée","Publié","En préparation")))</f>
        <v/>
      </c>
      <c r="Y27" s="12">
        <f>IF(E27="","",IFERROR(VLOOKUP(E27,'Paramètres'!$A$4:$C$7,3,FALSE),0))</f>
        <v/>
      </c>
    </row>
    <row r="28" ht="23" customHeight="1">
      <c r="A28" s="4" t="n"/>
      <c r="B28" s="5" t="n"/>
      <c r="C28" s="14">
        <f>IF(B28="","",CHOOSE(WEEKDAY(B28,2),"lundi","mardi","mercredi","jeudi","vendredi","samedi","dimanche"))</f>
        <v/>
      </c>
      <c r="D28" s="7" t="n"/>
      <c r="E28" s="4" t="n"/>
      <c r="F28" s="4" t="n"/>
      <c r="G28" s="3" t="n"/>
      <c r="H28" s="3" t="n"/>
      <c r="I28" s="4" t="n"/>
      <c r="J28" s="3" t="n"/>
      <c r="K28" s="4" t="n"/>
      <c r="L28" s="4" t="n"/>
      <c r="M28" s="4" t="n"/>
      <c r="N28" s="3" t="n"/>
      <c r="O28" s="9" t="n"/>
      <c r="P28" s="10" t="n"/>
      <c r="Q28" s="10" t="n"/>
      <c r="R28" s="10" t="n"/>
      <c r="S28" s="15">
        <f>IF(Q28="","",IFERROR(R28/Q28,0))</f>
        <v/>
      </c>
      <c r="T28" s="10" t="n"/>
      <c r="U28" s="15">
        <f>IF(Q28="","",IFERROR(T28/Q28,0))</f>
        <v/>
      </c>
      <c r="V28" s="10" t="n"/>
      <c r="W28" s="3" t="n"/>
      <c r="X28" s="14">
        <f>IF(M28="","",IF(M28="Planifiée","À vérifier",IF(M28="Publiée","Publié","En préparation")))</f>
        <v/>
      </c>
      <c r="Y28" s="16">
        <f>IF(E28="","",IFERROR(VLOOKUP(E28,'Paramètres'!$A$4:$C$7,3,FALSE),0))</f>
        <v/>
      </c>
    </row>
    <row r="29" ht="23" customHeight="1">
      <c r="A29" s="4" t="n"/>
      <c r="B29" s="5" t="n"/>
      <c r="C29" s="6">
        <f>IF(B29="","",CHOOSE(WEEKDAY(B29,2),"lundi","mardi","mercredi","jeudi","vendredi","samedi","dimanche"))</f>
        <v/>
      </c>
      <c r="D29" s="7" t="n"/>
      <c r="E29" s="4" t="n"/>
      <c r="F29" s="4" t="n"/>
      <c r="G29" s="3" t="n"/>
      <c r="H29" s="3" t="n"/>
      <c r="I29" s="4" t="n"/>
      <c r="J29" s="3" t="n"/>
      <c r="K29" s="4" t="n"/>
      <c r="L29" s="4" t="n"/>
      <c r="M29" s="4" t="n"/>
      <c r="N29" s="3" t="n"/>
      <c r="O29" s="9" t="n"/>
      <c r="P29" s="10" t="n"/>
      <c r="Q29" s="10" t="n"/>
      <c r="R29" s="10" t="n"/>
      <c r="S29" s="11">
        <f>IF(Q29="","",IFERROR(R29/Q29,0))</f>
        <v/>
      </c>
      <c r="T29" s="10" t="n"/>
      <c r="U29" s="11">
        <f>IF(Q29="","",IFERROR(T29/Q29,0))</f>
        <v/>
      </c>
      <c r="V29" s="10" t="n"/>
      <c r="W29" s="3" t="n"/>
      <c r="X29" s="6">
        <f>IF(M29="","",IF(M29="Planifiée","À vérifier",IF(M29="Publiée","Publié","En préparation")))</f>
        <v/>
      </c>
      <c r="Y29" s="12">
        <f>IF(E29="","",IFERROR(VLOOKUP(E29,'Paramètres'!$A$4:$C$7,3,FALSE),0))</f>
        <v/>
      </c>
    </row>
    <row r="30" ht="23" customHeight="1">
      <c r="A30" s="4" t="n"/>
      <c r="B30" s="5" t="n"/>
      <c r="C30" s="14">
        <f>IF(B30="","",CHOOSE(WEEKDAY(B30,2),"lundi","mardi","mercredi","jeudi","vendredi","samedi","dimanche"))</f>
        <v/>
      </c>
      <c r="D30" s="7" t="n"/>
      <c r="E30" s="4" t="n"/>
      <c r="F30" s="4" t="n"/>
      <c r="G30" s="3" t="n"/>
      <c r="H30" s="3" t="n"/>
      <c r="I30" s="4" t="n"/>
      <c r="J30" s="3" t="n"/>
      <c r="K30" s="4" t="n"/>
      <c r="L30" s="4" t="n"/>
      <c r="M30" s="4" t="n"/>
      <c r="N30" s="3" t="n"/>
      <c r="O30" s="9" t="n"/>
      <c r="P30" s="10" t="n"/>
      <c r="Q30" s="10" t="n"/>
      <c r="R30" s="10" t="n"/>
      <c r="S30" s="15">
        <f>IF(Q30="","",IFERROR(R30/Q30,0))</f>
        <v/>
      </c>
      <c r="T30" s="10" t="n"/>
      <c r="U30" s="15">
        <f>IF(Q30="","",IFERROR(T30/Q30,0))</f>
        <v/>
      </c>
      <c r="V30" s="10" t="n"/>
      <c r="W30" s="3" t="n"/>
      <c r="X30" s="14">
        <f>IF(M30="","",IF(M30="Planifiée","À vérifier",IF(M30="Publiée","Publié","En préparation")))</f>
        <v/>
      </c>
      <c r="Y30" s="16">
        <f>IF(E30="","",IFERROR(VLOOKUP(E30,'Paramètres'!$A$4:$C$7,3,FALSE),0))</f>
        <v/>
      </c>
    </row>
    <row r="31" ht="23" customHeight="1">
      <c r="A31" s="4" t="n"/>
      <c r="B31" s="5" t="n"/>
      <c r="C31" s="6">
        <f>IF(B31="","",CHOOSE(WEEKDAY(B31,2),"lundi","mardi","mercredi","jeudi","vendredi","samedi","dimanche"))</f>
        <v/>
      </c>
      <c r="D31" s="7" t="n"/>
      <c r="E31" s="4" t="n"/>
      <c r="F31" s="4" t="n"/>
      <c r="G31" s="3" t="n"/>
      <c r="H31" s="3" t="n"/>
      <c r="I31" s="4" t="n"/>
      <c r="J31" s="3" t="n"/>
      <c r="K31" s="4" t="n"/>
      <c r="L31" s="4" t="n"/>
      <c r="M31" s="4" t="n"/>
      <c r="N31" s="3" t="n"/>
      <c r="O31" s="9" t="n"/>
      <c r="P31" s="10" t="n"/>
      <c r="Q31" s="10" t="n"/>
      <c r="R31" s="10" t="n"/>
      <c r="S31" s="11">
        <f>IF(Q31="","",IFERROR(R31/Q31,0))</f>
        <v/>
      </c>
      <c r="T31" s="10" t="n"/>
      <c r="U31" s="11">
        <f>IF(Q31="","",IFERROR(T31/Q31,0))</f>
        <v/>
      </c>
      <c r="V31" s="10" t="n"/>
      <c r="W31" s="3" t="n"/>
      <c r="X31" s="6">
        <f>IF(M31="","",IF(M31="Planifiée","À vérifier",IF(M31="Publiée","Publié","En préparation")))</f>
        <v/>
      </c>
      <c r="Y31" s="12">
        <f>IF(E31="","",IFERROR(VLOOKUP(E31,'Paramètres'!$A$4:$C$7,3,FALSE),0))</f>
        <v/>
      </c>
    </row>
    <row r="32" ht="23" customHeight="1">
      <c r="A32" s="4" t="n"/>
      <c r="B32" s="5" t="n"/>
      <c r="C32" s="14">
        <f>IF(B32="","",CHOOSE(WEEKDAY(B32,2),"lundi","mardi","mercredi","jeudi","vendredi","samedi","dimanche"))</f>
        <v/>
      </c>
      <c r="D32" s="7" t="n"/>
      <c r="E32" s="4" t="n"/>
      <c r="F32" s="4" t="n"/>
      <c r="G32" s="3" t="n"/>
      <c r="H32" s="3" t="n"/>
      <c r="I32" s="4" t="n"/>
      <c r="J32" s="3" t="n"/>
      <c r="K32" s="4" t="n"/>
      <c r="L32" s="4" t="n"/>
      <c r="M32" s="4" t="n"/>
      <c r="N32" s="3" t="n"/>
      <c r="O32" s="9" t="n"/>
      <c r="P32" s="10" t="n"/>
      <c r="Q32" s="10" t="n"/>
      <c r="R32" s="10" t="n"/>
      <c r="S32" s="15">
        <f>IF(Q32="","",IFERROR(R32/Q32,0))</f>
        <v/>
      </c>
      <c r="T32" s="10" t="n"/>
      <c r="U32" s="15">
        <f>IF(Q32="","",IFERROR(T32/Q32,0))</f>
        <v/>
      </c>
      <c r="V32" s="10" t="n"/>
      <c r="W32" s="3" t="n"/>
      <c r="X32" s="14">
        <f>IF(M32="","",IF(M32="Planifiée","À vérifier",IF(M32="Publiée","Publié","En préparation")))</f>
        <v/>
      </c>
      <c r="Y32" s="16">
        <f>IF(E32="","",IFERROR(VLOOKUP(E32,'Paramètres'!$A$4:$C$7,3,FALSE),0))</f>
        <v/>
      </c>
    </row>
    <row r="33" ht="23" customHeight="1">
      <c r="A33" s="4" t="n"/>
      <c r="B33" s="5" t="n"/>
      <c r="C33" s="6">
        <f>IF(B33="","",CHOOSE(WEEKDAY(B33,2),"lundi","mardi","mercredi","jeudi","vendredi","samedi","dimanche"))</f>
        <v/>
      </c>
      <c r="D33" s="7" t="n"/>
      <c r="E33" s="4" t="n"/>
      <c r="F33" s="4" t="n"/>
      <c r="G33" s="3" t="n"/>
      <c r="H33" s="3" t="n"/>
      <c r="I33" s="4" t="n"/>
      <c r="J33" s="3" t="n"/>
      <c r="K33" s="4" t="n"/>
      <c r="L33" s="4" t="n"/>
      <c r="M33" s="4" t="n"/>
      <c r="N33" s="3" t="n"/>
      <c r="O33" s="9" t="n"/>
      <c r="P33" s="10" t="n"/>
      <c r="Q33" s="10" t="n"/>
      <c r="R33" s="10" t="n"/>
      <c r="S33" s="11">
        <f>IF(Q33="","",IFERROR(R33/Q33,0))</f>
        <v/>
      </c>
      <c r="T33" s="10" t="n"/>
      <c r="U33" s="11">
        <f>IF(Q33="","",IFERROR(T33/Q33,0))</f>
        <v/>
      </c>
      <c r="V33" s="10" t="n"/>
      <c r="W33" s="3" t="n"/>
      <c r="X33" s="6">
        <f>IF(M33="","",IF(M33="Planifiée","À vérifier",IF(M33="Publiée","Publié","En préparation")))</f>
        <v/>
      </c>
      <c r="Y33" s="12">
        <f>IF(E33="","",IFERROR(VLOOKUP(E33,'Paramètres'!$A$4:$C$7,3,FALSE),0))</f>
        <v/>
      </c>
    </row>
    <row r="34" ht="23" customHeight="1">
      <c r="A34" s="4" t="n"/>
      <c r="B34" s="5" t="n"/>
      <c r="C34" s="14">
        <f>IF(B34="","",CHOOSE(WEEKDAY(B34,2),"lundi","mardi","mercredi","jeudi","vendredi","samedi","dimanche"))</f>
        <v/>
      </c>
      <c r="D34" s="7" t="n"/>
      <c r="E34" s="4" t="n"/>
      <c r="F34" s="4" t="n"/>
      <c r="G34" s="3" t="n"/>
      <c r="H34" s="3" t="n"/>
      <c r="I34" s="4" t="n"/>
      <c r="J34" s="3" t="n"/>
      <c r="K34" s="4" t="n"/>
      <c r="L34" s="4" t="n"/>
      <c r="M34" s="4" t="n"/>
      <c r="N34" s="3" t="n"/>
      <c r="O34" s="9" t="n"/>
      <c r="P34" s="10" t="n"/>
      <c r="Q34" s="10" t="n"/>
      <c r="R34" s="10" t="n"/>
      <c r="S34" s="15">
        <f>IF(Q34="","",IFERROR(R34/Q34,0))</f>
        <v/>
      </c>
      <c r="T34" s="10" t="n"/>
      <c r="U34" s="15">
        <f>IF(Q34="","",IFERROR(T34/Q34,0))</f>
        <v/>
      </c>
      <c r="V34" s="10" t="n"/>
      <c r="W34" s="3" t="n"/>
      <c r="X34" s="14">
        <f>IF(M34="","",IF(M34="Planifiée","À vérifier",IF(M34="Publiée","Publié","En préparation")))</f>
        <v/>
      </c>
      <c r="Y34" s="16">
        <f>IF(E34="","",IFERROR(VLOOKUP(E34,'Paramètres'!$A$4:$C$7,3,FALSE),0))</f>
        <v/>
      </c>
    </row>
    <row r="35" ht="23" customHeight="1">
      <c r="A35" s="4" t="n"/>
      <c r="B35" s="5" t="n"/>
      <c r="C35" s="6">
        <f>IF(B35="","",CHOOSE(WEEKDAY(B35,2),"lundi","mardi","mercredi","jeudi","vendredi","samedi","dimanche"))</f>
        <v/>
      </c>
      <c r="D35" s="7" t="n"/>
      <c r="E35" s="4" t="n"/>
      <c r="F35" s="4" t="n"/>
      <c r="G35" s="3" t="n"/>
      <c r="H35" s="3" t="n"/>
      <c r="I35" s="4" t="n"/>
      <c r="J35" s="3" t="n"/>
      <c r="K35" s="4" t="n"/>
      <c r="L35" s="4" t="n"/>
      <c r="M35" s="4" t="n"/>
      <c r="N35" s="3" t="n"/>
      <c r="O35" s="9" t="n"/>
      <c r="P35" s="10" t="n"/>
      <c r="Q35" s="10" t="n"/>
      <c r="R35" s="10" t="n"/>
      <c r="S35" s="11">
        <f>IF(Q35="","",IFERROR(R35/Q35,0))</f>
        <v/>
      </c>
      <c r="T35" s="10" t="n"/>
      <c r="U35" s="11">
        <f>IF(Q35="","",IFERROR(T35/Q35,0))</f>
        <v/>
      </c>
      <c r="V35" s="10" t="n"/>
      <c r="W35" s="3" t="n"/>
      <c r="X35" s="6">
        <f>IF(M35="","",IF(M35="Planifiée","À vérifier",IF(M35="Publiée","Publié","En préparation")))</f>
        <v/>
      </c>
      <c r="Y35" s="12">
        <f>IF(E35="","",IFERROR(VLOOKUP(E35,'Paramètres'!$A$4:$C$7,3,FALSE),0))</f>
        <v/>
      </c>
    </row>
    <row r="36" ht="23" customHeight="1">
      <c r="A36" s="4" t="n"/>
      <c r="B36" s="5" t="n"/>
      <c r="C36" s="14">
        <f>IF(B36="","",CHOOSE(WEEKDAY(B36,2),"lundi","mardi","mercredi","jeudi","vendredi","samedi","dimanche"))</f>
        <v/>
      </c>
      <c r="D36" s="7" t="n"/>
      <c r="E36" s="4" t="n"/>
      <c r="F36" s="4" t="n"/>
      <c r="G36" s="3" t="n"/>
      <c r="H36" s="3" t="n"/>
      <c r="I36" s="4" t="n"/>
      <c r="J36" s="3" t="n"/>
      <c r="K36" s="4" t="n"/>
      <c r="L36" s="4" t="n"/>
      <c r="M36" s="4" t="n"/>
      <c r="N36" s="3" t="n"/>
      <c r="O36" s="9" t="n"/>
      <c r="P36" s="10" t="n"/>
      <c r="Q36" s="10" t="n"/>
      <c r="R36" s="10" t="n"/>
      <c r="S36" s="15">
        <f>IF(Q36="","",IFERROR(R36/Q36,0))</f>
        <v/>
      </c>
      <c r="T36" s="10" t="n"/>
      <c r="U36" s="15">
        <f>IF(Q36="","",IFERROR(T36/Q36,0))</f>
        <v/>
      </c>
      <c r="V36" s="10" t="n"/>
      <c r="W36" s="3" t="n"/>
      <c r="X36" s="14">
        <f>IF(M36="","",IF(M36="Planifiée","À vérifier",IF(M36="Publiée","Publié","En préparation")))</f>
        <v/>
      </c>
      <c r="Y36" s="16">
        <f>IF(E36="","",IFERROR(VLOOKUP(E36,'Paramètres'!$A$4:$C$7,3,FALSE),0))</f>
        <v/>
      </c>
    </row>
    <row r="37" ht="23" customHeight="1">
      <c r="A37" s="4" t="n"/>
      <c r="B37" s="5" t="n"/>
      <c r="C37" s="6">
        <f>IF(B37="","",CHOOSE(WEEKDAY(B37,2),"lundi","mardi","mercredi","jeudi","vendredi","samedi","dimanche"))</f>
        <v/>
      </c>
      <c r="D37" s="7" t="n"/>
      <c r="E37" s="4" t="n"/>
      <c r="F37" s="4" t="n"/>
      <c r="G37" s="3" t="n"/>
      <c r="H37" s="3" t="n"/>
      <c r="I37" s="4" t="n"/>
      <c r="J37" s="3" t="n"/>
      <c r="K37" s="4" t="n"/>
      <c r="L37" s="4" t="n"/>
      <c r="M37" s="4" t="n"/>
      <c r="N37" s="3" t="n"/>
      <c r="O37" s="9" t="n"/>
      <c r="P37" s="10" t="n"/>
      <c r="Q37" s="10" t="n"/>
      <c r="R37" s="10" t="n"/>
      <c r="S37" s="11">
        <f>IF(Q37="","",IFERROR(R37/Q37,0))</f>
        <v/>
      </c>
      <c r="T37" s="10" t="n"/>
      <c r="U37" s="11">
        <f>IF(Q37="","",IFERROR(T37/Q37,0))</f>
        <v/>
      </c>
      <c r="V37" s="10" t="n"/>
      <c r="W37" s="3" t="n"/>
      <c r="X37" s="6">
        <f>IF(M37="","",IF(M37="Planifiée","À vérifier",IF(M37="Publiée","Publié","En préparation")))</f>
        <v/>
      </c>
      <c r="Y37" s="12">
        <f>IF(E37="","",IFERROR(VLOOKUP(E37,'Paramètres'!$A$4:$C$7,3,FALSE),0))</f>
        <v/>
      </c>
    </row>
    <row r="38" ht="23" customHeight="1">
      <c r="A38" s="4" t="n"/>
      <c r="B38" s="5" t="n"/>
      <c r="C38" s="14">
        <f>IF(B38="","",CHOOSE(WEEKDAY(B38,2),"lundi","mardi","mercredi","jeudi","vendredi","samedi","dimanche"))</f>
        <v/>
      </c>
      <c r="D38" s="7" t="n"/>
      <c r="E38" s="4" t="n"/>
      <c r="F38" s="4" t="n"/>
      <c r="G38" s="3" t="n"/>
      <c r="H38" s="3" t="n"/>
      <c r="I38" s="4" t="n"/>
      <c r="J38" s="3" t="n"/>
      <c r="K38" s="4" t="n"/>
      <c r="L38" s="4" t="n"/>
      <c r="M38" s="4" t="n"/>
      <c r="N38" s="3" t="n"/>
      <c r="O38" s="9" t="n"/>
      <c r="P38" s="10" t="n"/>
      <c r="Q38" s="10" t="n"/>
      <c r="R38" s="10" t="n"/>
      <c r="S38" s="15">
        <f>IF(Q38="","",IFERROR(R38/Q38,0))</f>
        <v/>
      </c>
      <c r="T38" s="10" t="n"/>
      <c r="U38" s="15">
        <f>IF(Q38="","",IFERROR(T38/Q38,0))</f>
        <v/>
      </c>
      <c r="V38" s="10" t="n"/>
      <c r="W38" s="3" t="n"/>
      <c r="X38" s="14">
        <f>IF(M38="","",IF(M38="Planifiée","À vérifier",IF(M38="Publiée","Publié","En préparation")))</f>
        <v/>
      </c>
      <c r="Y38" s="16">
        <f>IF(E38="","",IFERROR(VLOOKUP(E38,'Paramètres'!$A$4:$C$7,3,FALSE),0))</f>
        <v/>
      </c>
    </row>
    <row r="39" ht="23" customHeight="1">
      <c r="A39" s="4" t="n"/>
      <c r="B39" s="5" t="n"/>
      <c r="C39" s="6">
        <f>IF(B39="","",CHOOSE(WEEKDAY(B39,2),"lundi","mardi","mercredi","jeudi","vendredi","samedi","dimanche"))</f>
        <v/>
      </c>
      <c r="D39" s="7" t="n"/>
      <c r="E39" s="4" t="n"/>
      <c r="F39" s="4" t="n"/>
      <c r="G39" s="3" t="n"/>
      <c r="H39" s="3" t="n"/>
      <c r="I39" s="4" t="n"/>
      <c r="J39" s="3" t="n"/>
      <c r="K39" s="4" t="n"/>
      <c r="L39" s="4" t="n"/>
      <c r="M39" s="4" t="n"/>
      <c r="N39" s="3" t="n"/>
      <c r="O39" s="9" t="n"/>
      <c r="P39" s="10" t="n"/>
      <c r="Q39" s="10" t="n"/>
      <c r="R39" s="10" t="n"/>
      <c r="S39" s="11">
        <f>IF(Q39="","",IFERROR(R39/Q39,0))</f>
        <v/>
      </c>
      <c r="T39" s="10" t="n"/>
      <c r="U39" s="11">
        <f>IF(Q39="","",IFERROR(T39/Q39,0))</f>
        <v/>
      </c>
      <c r="V39" s="10" t="n"/>
      <c r="W39" s="3" t="n"/>
      <c r="X39" s="6">
        <f>IF(M39="","",IF(M39="Planifiée","À vérifier",IF(M39="Publiée","Publié","En préparation")))</f>
        <v/>
      </c>
      <c r="Y39" s="12">
        <f>IF(E39="","",IFERROR(VLOOKUP(E39,'Paramètres'!$A$4:$C$7,3,FALSE),0))</f>
        <v/>
      </c>
    </row>
    <row r="40" ht="23" customHeight="1">
      <c r="A40" s="4" t="n"/>
      <c r="B40" s="5" t="n"/>
      <c r="C40" s="14">
        <f>IF(B40="","",CHOOSE(WEEKDAY(B40,2),"lundi","mardi","mercredi","jeudi","vendredi","samedi","dimanche"))</f>
        <v/>
      </c>
      <c r="D40" s="7" t="n"/>
      <c r="E40" s="4" t="n"/>
      <c r="F40" s="4" t="n"/>
      <c r="G40" s="3" t="n"/>
      <c r="H40" s="3" t="n"/>
      <c r="I40" s="4" t="n"/>
      <c r="J40" s="3" t="n"/>
      <c r="K40" s="4" t="n"/>
      <c r="L40" s="4" t="n"/>
      <c r="M40" s="4" t="n"/>
      <c r="N40" s="3" t="n"/>
      <c r="O40" s="9" t="n"/>
      <c r="P40" s="10" t="n"/>
      <c r="Q40" s="10" t="n"/>
      <c r="R40" s="10" t="n"/>
      <c r="S40" s="15">
        <f>IF(Q40="","",IFERROR(R40/Q40,0))</f>
        <v/>
      </c>
      <c r="T40" s="10" t="n"/>
      <c r="U40" s="15">
        <f>IF(Q40="","",IFERROR(T40/Q40,0))</f>
        <v/>
      </c>
      <c r="V40" s="10" t="n"/>
      <c r="W40" s="3" t="n"/>
      <c r="X40" s="14">
        <f>IF(M40="","",IF(M40="Planifiée","À vérifier",IF(M40="Publiée","Publié","En préparation")))</f>
        <v/>
      </c>
      <c r="Y40" s="16">
        <f>IF(E40="","",IFERROR(VLOOKUP(E40,'Paramètres'!$A$4:$C$7,3,FALSE),0))</f>
        <v/>
      </c>
    </row>
    <row r="41" ht="23" customHeight="1">
      <c r="A41" s="4" t="n"/>
      <c r="B41" s="5" t="n"/>
      <c r="C41" s="6">
        <f>IF(B41="","",CHOOSE(WEEKDAY(B41,2),"lundi","mardi","mercredi","jeudi","vendredi","samedi","dimanche"))</f>
        <v/>
      </c>
      <c r="D41" s="7" t="n"/>
      <c r="E41" s="4" t="n"/>
      <c r="F41" s="4" t="n"/>
      <c r="G41" s="3" t="n"/>
      <c r="H41" s="3" t="n"/>
      <c r="I41" s="4" t="n"/>
      <c r="J41" s="3" t="n"/>
      <c r="K41" s="4" t="n"/>
      <c r="L41" s="4" t="n"/>
      <c r="M41" s="4" t="n"/>
      <c r="N41" s="3" t="n"/>
      <c r="O41" s="9" t="n"/>
      <c r="P41" s="10" t="n"/>
      <c r="Q41" s="10" t="n"/>
      <c r="R41" s="10" t="n"/>
      <c r="S41" s="11">
        <f>IF(Q41="","",IFERROR(R41/Q41,0))</f>
        <v/>
      </c>
      <c r="T41" s="10" t="n"/>
      <c r="U41" s="11">
        <f>IF(Q41="","",IFERROR(T41/Q41,0))</f>
        <v/>
      </c>
      <c r="V41" s="10" t="n"/>
      <c r="W41" s="3" t="n"/>
      <c r="X41" s="6">
        <f>IF(M41="","",IF(M41="Planifiée","À vérifier",IF(M41="Publiée","Publié","En préparation")))</f>
        <v/>
      </c>
      <c r="Y41" s="12">
        <f>IF(E41="","",IFERROR(VLOOKUP(E41,'Paramètres'!$A$4:$C$7,3,FALSE),0))</f>
        <v/>
      </c>
    </row>
    <row r="42" ht="23" customHeight="1">
      <c r="A42" s="4" t="n"/>
      <c r="B42" s="5" t="n"/>
      <c r="C42" s="14">
        <f>IF(B42="","",CHOOSE(WEEKDAY(B42,2),"lundi","mardi","mercredi","jeudi","vendredi","samedi","dimanche"))</f>
        <v/>
      </c>
      <c r="D42" s="7" t="n"/>
      <c r="E42" s="4" t="n"/>
      <c r="F42" s="4" t="n"/>
      <c r="G42" s="3" t="n"/>
      <c r="H42" s="3" t="n"/>
      <c r="I42" s="4" t="n"/>
      <c r="J42" s="3" t="n"/>
      <c r="K42" s="4" t="n"/>
      <c r="L42" s="4" t="n"/>
      <c r="M42" s="4" t="n"/>
      <c r="N42" s="3" t="n"/>
      <c r="O42" s="9" t="n"/>
      <c r="P42" s="10" t="n"/>
      <c r="Q42" s="10" t="n"/>
      <c r="R42" s="10" t="n"/>
      <c r="S42" s="15">
        <f>IF(Q42="","",IFERROR(R42/Q42,0))</f>
        <v/>
      </c>
      <c r="T42" s="10" t="n"/>
      <c r="U42" s="15">
        <f>IF(Q42="","",IFERROR(T42/Q42,0))</f>
        <v/>
      </c>
      <c r="V42" s="10" t="n"/>
      <c r="W42" s="3" t="n"/>
      <c r="X42" s="14">
        <f>IF(M42="","",IF(M42="Planifiée","À vérifier",IF(M42="Publiée","Publié","En préparation")))</f>
        <v/>
      </c>
      <c r="Y42" s="16">
        <f>IF(E42="","",IFERROR(VLOOKUP(E42,'Paramètres'!$A$4:$C$7,3,FALSE),0))</f>
        <v/>
      </c>
    </row>
    <row r="43" ht="23" customHeight="1">
      <c r="A43" s="4" t="n"/>
      <c r="B43" s="5" t="n"/>
      <c r="C43" s="6">
        <f>IF(B43="","",CHOOSE(WEEKDAY(B43,2),"lundi","mardi","mercredi","jeudi","vendredi","samedi","dimanche"))</f>
        <v/>
      </c>
      <c r="D43" s="7" t="n"/>
      <c r="E43" s="4" t="n"/>
      <c r="F43" s="4" t="n"/>
      <c r="G43" s="3" t="n"/>
      <c r="H43" s="3" t="n"/>
      <c r="I43" s="4" t="n"/>
      <c r="J43" s="3" t="n"/>
      <c r="K43" s="4" t="n"/>
      <c r="L43" s="4" t="n"/>
      <c r="M43" s="4" t="n"/>
      <c r="N43" s="3" t="n"/>
      <c r="O43" s="9" t="n"/>
      <c r="P43" s="10" t="n"/>
      <c r="Q43" s="10" t="n"/>
      <c r="R43" s="10" t="n"/>
      <c r="S43" s="11">
        <f>IF(Q43="","",IFERROR(R43/Q43,0))</f>
        <v/>
      </c>
      <c r="T43" s="10" t="n"/>
      <c r="U43" s="11">
        <f>IF(Q43="","",IFERROR(T43/Q43,0))</f>
        <v/>
      </c>
      <c r="V43" s="10" t="n"/>
      <c r="W43" s="3" t="n"/>
      <c r="X43" s="6">
        <f>IF(M43="","",IF(M43="Planifiée","À vérifier",IF(M43="Publiée","Publié","En préparation")))</f>
        <v/>
      </c>
      <c r="Y43" s="12">
        <f>IF(E43="","",IFERROR(VLOOKUP(E43,'Paramètres'!$A$4:$C$7,3,FALSE),0))</f>
        <v/>
      </c>
    </row>
    <row r="44" ht="23" customHeight="1">
      <c r="A44" s="4" t="n"/>
      <c r="B44" s="5" t="n"/>
      <c r="C44" s="14">
        <f>IF(B44="","",CHOOSE(WEEKDAY(B44,2),"lundi","mardi","mercredi","jeudi","vendredi","samedi","dimanche"))</f>
        <v/>
      </c>
      <c r="D44" s="7" t="n"/>
      <c r="E44" s="4" t="n"/>
      <c r="F44" s="4" t="n"/>
      <c r="G44" s="3" t="n"/>
      <c r="H44" s="3" t="n"/>
      <c r="I44" s="4" t="n"/>
      <c r="J44" s="3" t="n"/>
      <c r="K44" s="4" t="n"/>
      <c r="L44" s="4" t="n"/>
      <c r="M44" s="4" t="n"/>
      <c r="N44" s="3" t="n"/>
      <c r="O44" s="9" t="n"/>
      <c r="P44" s="10" t="n"/>
      <c r="Q44" s="10" t="n"/>
      <c r="R44" s="10" t="n"/>
      <c r="S44" s="15">
        <f>IF(Q44="","",IFERROR(R44/Q44,0))</f>
        <v/>
      </c>
      <c r="T44" s="10" t="n"/>
      <c r="U44" s="15">
        <f>IF(Q44="","",IFERROR(T44/Q44,0))</f>
        <v/>
      </c>
      <c r="V44" s="10" t="n"/>
      <c r="W44" s="3" t="n"/>
      <c r="X44" s="14">
        <f>IF(M44="","",IF(M44="Planifiée","À vérifier",IF(M44="Publiée","Publié","En préparation")))</f>
        <v/>
      </c>
      <c r="Y44" s="16">
        <f>IF(E44="","",IFERROR(VLOOKUP(E44,'Paramètres'!$A$4:$C$7,3,FALSE),0))</f>
        <v/>
      </c>
    </row>
    <row r="45" ht="23" customHeight="1">
      <c r="A45" s="4" t="n"/>
      <c r="B45" s="5" t="n"/>
      <c r="C45" s="6">
        <f>IF(B45="","",CHOOSE(WEEKDAY(B45,2),"lundi","mardi","mercredi","jeudi","vendredi","samedi","dimanche"))</f>
        <v/>
      </c>
      <c r="D45" s="7" t="n"/>
      <c r="E45" s="4" t="n"/>
      <c r="F45" s="4" t="n"/>
      <c r="G45" s="3" t="n"/>
      <c r="H45" s="3" t="n"/>
      <c r="I45" s="4" t="n"/>
      <c r="J45" s="3" t="n"/>
      <c r="K45" s="4" t="n"/>
      <c r="L45" s="4" t="n"/>
      <c r="M45" s="4" t="n"/>
      <c r="N45" s="3" t="n"/>
      <c r="O45" s="9" t="n"/>
      <c r="P45" s="10" t="n"/>
      <c r="Q45" s="10" t="n"/>
      <c r="R45" s="10" t="n"/>
      <c r="S45" s="11">
        <f>IF(Q45="","",IFERROR(R45/Q45,0))</f>
        <v/>
      </c>
      <c r="T45" s="10" t="n"/>
      <c r="U45" s="11">
        <f>IF(Q45="","",IFERROR(T45/Q45,0))</f>
        <v/>
      </c>
      <c r="V45" s="10" t="n"/>
      <c r="W45" s="3" t="n"/>
      <c r="X45" s="6">
        <f>IF(M45="","",IF(M45="Planifiée","À vérifier",IF(M45="Publiée","Publié","En préparation")))</f>
        <v/>
      </c>
      <c r="Y45" s="12">
        <f>IF(E45="","",IFERROR(VLOOKUP(E45,'Paramètres'!$A$4:$C$7,3,FALSE),0))</f>
        <v/>
      </c>
    </row>
    <row r="46" ht="23" customHeight="1">
      <c r="A46" s="4" t="n"/>
      <c r="B46" s="5" t="n"/>
      <c r="C46" s="14">
        <f>IF(B46="","",CHOOSE(WEEKDAY(B46,2),"lundi","mardi","mercredi","jeudi","vendredi","samedi","dimanche"))</f>
        <v/>
      </c>
      <c r="D46" s="7" t="n"/>
      <c r="E46" s="4" t="n"/>
      <c r="F46" s="4" t="n"/>
      <c r="G46" s="3" t="n"/>
      <c r="H46" s="3" t="n"/>
      <c r="I46" s="4" t="n"/>
      <c r="J46" s="3" t="n"/>
      <c r="K46" s="4" t="n"/>
      <c r="L46" s="4" t="n"/>
      <c r="M46" s="4" t="n"/>
      <c r="N46" s="3" t="n"/>
      <c r="O46" s="9" t="n"/>
      <c r="P46" s="10" t="n"/>
      <c r="Q46" s="10" t="n"/>
      <c r="R46" s="10" t="n"/>
      <c r="S46" s="15">
        <f>IF(Q46="","",IFERROR(R46/Q46,0))</f>
        <v/>
      </c>
      <c r="T46" s="10" t="n"/>
      <c r="U46" s="15">
        <f>IF(Q46="","",IFERROR(T46/Q46,0))</f>
        <v/>
      </c>
      <c r="V46" s="10" t="n"/>
      <c r="W46" s="3" t="n"/>
      <c r="X46" s="14">
        <f>IF(M46="","",IF(M46="Planifiée","À vérifier",IF(M46="Publiée","Publié","En préparation")))</f>
        <v/>
      </c>
      <c r="Y46" s="16">
        <f>IF(E46="","",IFERROR(VLOOKUP(E46,'Paramètres'!$A$4:$C$7,3,FALSE),0))</f>
        <v/>
      </c>
    </row>
    <row r="47" ht="23" customHeight="1">
      <c r="A47" s="4" t="n"/>
      <c r="B47" s="5" t="n"/>
      <c r="C47" s="6">
        <f>IF(B47="","",CHOOSE(WEEKDAY(B47,2),"lundi","mardi","mercredi","jeudi","vendredi","samedi","dimanche"))</f>
        <v/>
      </c>
      <c r="D47" s="7" t="n"/>
      <c r="E47" s="4" t="n"/>
      <c r="F47" s="4" t="n"/>
      <c r="G47" s="3" t="n"/>
      <c r="H47" s="3" t="n"/>
      <c r="I47" s="4" t="n"/>
      <c r="J47" s="3" t="n"/>
      <c r="K47" s="4" t="n"/>
      <c r="L47" s="4" t="n"/>
      <c r="M47" s="4" t="n"/>
      <c r="N47" s="3" t="n"/>
      <c r="O47" s="9" t="n"/>
      <c r="P47" s="10" t="n"/>
      <c r="Q47" s="10" t="n"/>
      <c r="R47" s="10" t="n"/>
      <c r="S47" s="11">
        <f>IF(Q47="","",IFERROR(R47/Q47,0))</f>
        <v/>
      </c>
      <c r="T47" s="10" t="n"/>
      <c r="U47" s="11">
        <f>IF(Q47="","",IFERROR(T47/Q47,0))</f>
        <v/>
      </c>
      <c r="V47" s="10" t="n"/>
      <c r="W47" s="3" t="n"/>
      <c r="X47" s="6">
        <f>IF(M47="","",IF(M47="Planifiée","À vérifier",IF(M47="Publiée","Publié","En préparation")))</f>
        <v/>
      </c>
      <c r="Y47" s="12">
        <f>IF(E47="","",IFERROR(VLOOKUP(E47,'Paramètres'!$A$4:$C$7,3,FALSE),0))</f>
        <v/>
      </c>
    </row>
    <row r="48" ht="23" customHeight="1">
      <c r="A48" s="4" t="n"/>
      <c r="B48" s="5" t="n"/>
      <c r="C48" s="14">
        <f>IF(B48="","",CHOOSE(WEEKDAY(B48,2),"lundi","mardi","mercredi","jeudi","vendredi","samedi","dimanche"))</f>
        <v/>
      </c>
      <c r="D48" s="7" t="n"/>
      <c r="E48" s="4" t="n"/>
      <c r="F48" s="4" t="n"/>
      <c r="G48" s="3" t="n"/>
      <c r="H48" s="3" t="n"/>
      <c r="I48" s="4" t="n"/>
      <c r="J48" s="3" t="n"/>
      <c r="K48" s="4" t="n"/>
      <c r="L48" s="4" t="n"/>
      <c r="M48" s="4" t="n"/>
      <c r="N48" s="3" t="n"/>
      <c r="O48" s="9" t="n"/>
      <c r="P48" s="10" t="n"/>
      <c r="Q48" s="10" t="n"/>
      <c r="R48" s="10" t="n"/>
      <c r="S48" s="15">
        <f>IF(Q48="","",IFERROR(R48/Q48,0))</f>
        <v/>
      </c>
      <c r="T48" s="10" t="n"/>
      <c r="U48" s="15">
        <f>IF(Q48="","",IFERROR(T48/Q48,0))</f>
        <v/>
      </c>
      <c r="V48" s="10" t="n"/>
      <c r="W48" s="3" t="n"/>
      <c r="X48" s="14">
        <f>IF(M48="","",IF(M48="Planifiée","À vérifier",IF(M48="Publiée","Publié","En préparation")))</f>
        <v/>
      </c>
      <c r="Y48" s="16">
        <f>IF(E48="","",IFERROR(VLOOKUP(E48,'Paramètres'!$A$4:$C$7,3,FALSE),0))</f>
        <v/>
      </c>
    </row>
    <row r="49" ht="23" customHeight="1">
      <c r="A49" s="4" t="n"/>
      <c r="B49" s="5" t="n"/>
      <c r="C49" s="6">
        <f>IF(B49="","",CHOOSE(WEEKDAY(B49,2),"lundi","mardi","mercredi","jeudi","vendredi","samedi","dimanche"))</f>
        <v/>
      </c>
      <c r="D49" s="7" t="n"/>
      <c r="E49" s="4" t="n"/>
      <c r="F49" s="4" t="n"/>
      <c r="G49" s="3" t="n"/>
      <c r="H49" s="3" t="n"/>
      <c r="I49" s="4" t="n"/>
      <c r="J49" s="3" t="n"/>
      <c r="K49" s="4" t="n"/>
      <c r="L49" s="4" t="n"/>
      <c r="M49" s="4" t="n"/>
      <c r="N49" s="3" t="n"/>
      <c r="O49" s="9" t="n"/>
      <c r="P49" s="10" t="n"/>
      <c r="Q49" s="10" t="n"/>
      <c r="R49" s="10" t="n"/>
      <c r="S49" s="11">
        <f>IF(Q49="","",IFERROR(R49/Q49,0))</f>
        <v/>
      </c>
      <c r="T49" s="10" t="n"/>
      <c r="U49" s="11">
        <f>IF(Q49="","",IFERROR(T49/Q49,0))</f>
        <v/>
      </c>
      <c r="V49" s="10" t="n"/>
      <c r="W49" s="3" t="n"/>
      <c r="X49" s="6">
        <f>IF(M49="","",IF(M49="Planifiée","À vérifier",IF(M49="Publiée","Publié","En préparation")))</f>
        <v/>
      </c>
      <c r="Y49" s="12">
        <f>IF(E49="","",IFERROR(VLOOKUP(E49,'Paramètres'!$A$4:$C$7,3,FALSE),0))</f>
        <v/>
      </c>
    </row>
    <row r="50" ht="23" customHeight="1">
      <c r="A50" s="4" t="n"/>
      <c r="B50" s="5" t="n"/>
      <c r="C50" s="14">
        <f>IF(B50="","",CHOOSE(WEEKDAY(B50,2),"lundi","mardi","mercredi","jeudi","vendredi","samedi","dimanche"))</f>
        <v/>
      </c>
      <c r="D50" s="7" t="n"/>
      <c r="E50" s="4" t="n"/>
      <c r="F50" s="4" t="n"/>
      <c r="G50" s="3" t="n"/>
      <c r="H50" s="3" t="n"/>
      <c r="I50" s="4" t="n"/>
      <c r="J50" s="3" t="n"/>
      <c r="K50" s="4" t="n"/>
      <c r="L50" s="4" t="n"/>
      <c r="M50" s="4" t="n"/>
      <c r="N50" s="3" t="n"/>
      <c r="O50" s="9" t="n"/>
      <c r="P50" s="10" t="n"/>
      <c r="Q50" s="10" t="n"/>
      <c r="R50" s="10" t="n"/>
      <c r="S50" s="15">
        <f>IF(Q50="","",IFERROR(R50/Q50,0))</f>
        <v/>
      </c>
      <c r="T50" s="10" t="n"/>
      <c r="U50" s="15">
        <f>IF(Q50="","",IFERROR(T50/Q50,0))</f>
        <v/>
      </c>
      <c r="V50" s="10" t="n"/>
      <c r="W50" s="3" t="n"/>
      <c r="X50" s="14">
        <f>IF(M50="","",IF(M50="Planifiée","À vérifier",IF(M50="Publiée","Publié","En préparation")))</f>
        <v/>
      </c>
      <c r="Y50" s="16">
        <f>IF(E50="","",IFERROR(VLOOKUP(E50,'Paramètres'!$A$4:$C$7,3,FALSE),0))</f>
        <v/>
      </c>
    </row>
    <row r="51" ht="23" customHeight="1">
      <c r="A51" s="4" t="n"/>
      <c r="B51" s="5" t="n"/>
      <c r="C51" s="6">
        <f>IF(B51="","",CHOOSE(WEEKDAY(B51,2),"lundi","mardi","mercredi","jeudi","vendredi","samedi","dimanche"))</f>
        <v/>
      </c>
      <c r="D51" s="7" t="n"/>
      <c r="E51" s="4" t="n"/>
      <c r="F51" s="4" t="n"/>
      <c r="G51" s="3" t="n"/>
      <c r="H51" s="3" t="n"/>
      <c r="I51" s="4" t="n"/>
      <c r="J51" s="3" t="n"/>
      <c r="K51" s="4" t="n"/>
      <c r="L51" s="4" t="n"/>
      <c r="M51" s="4" t="n"/>
      <c r="N51" s="3" t="n"/>
      <c r="O51" s="9" t="n"/>
      <c r="P51" s="10" t="n"/>
      <c r="Q51" s="10" t="n"/>
      <c r="R51" s="10" t="n"/>
      <c r="S51" s="11">
        <f>IF(Q51="","",IFERROR(R51/Q51,0))</f>
        <v/>
      </c>
      <c r="T51" s="10" t="n"/>
      <c r="U51" s="11">
        <f>IF(Q51="","",IFERROR(T51/Q51,0))</f>
        <v/>
      </c>
      <c r="V51" s="10" t="n"/>
      <c r="W51" s="3" t="n"/>
      <c r="X51" s="6">
        <f>IF(M51="","",IF(M51="Planifiée","À vérifier",IF(M51="Publiée","Publié","En préparation")))</f>
        <v/>
      </c>
      <c r="Y51" s="12">
        <f>IF(E51="","",IFERROR(VLOOKUP(E51,'Paramètres'!$A$4:$C$7,3,FALSE),0))</f>
        <v/>
      </c>
    </row>
    <row r="52" ht="23" customHeight="1">
      <c r="A52" s="4" t="n"/>
      <c r="B52" s="5" t="n"/>
      <c r="C52" s="14">
        <f>IF(B52="","",CHOOSE(WEEKDAY(B52,2),"lundi","mardi","mercredi","jeudi","vendredi","samedi","dimanche"))</f>
        <v/>
      </c>
      <c r="D52" s="7" t="n"/>
      <c r="E52" s="4" t="n"/>
      <c r="F52" s="4" t="n"/>
      <c r="G52" s="3" t="n"/>
      <c r="H52" s="3" t="n"/>
      <c r="I52" s="4" t="n"/>
      <c r="J52" s="3" t="n"/>
      <c r="K52" s="4" t="n"/>
      <c r="L52" s="4" t="n"/>
      <c r="M52" s="4" t="n"/>
      <c r="N52" s="3" t="n"/>
      <c r="O52" s="9" t="n"/>
      <c r="P52" s="10" t="n"/>
      <c r="Q52" s="10" t="n"/>
      <c r="R52" s="10" t="n"/>
      <c r="S52" s="15">
        <f>IF(Q52="","",IFERROR(R52/Q52,0))</f>
        <v/>
      </c>
      <c r="T52" s="10" t="n"/>
      <c r="U52" s="15">
        <f>IF(Q52="","",IFERROR(T52/Q52,0))</f>
        <v/>
      </c>
      <c r="V52" s="10" t="n"/>
      <c r="W52" s="3" t="n"/>
      <c r="X52" s="14">
        <f>IF(M52="","",IF(M52="Planifiée","À vérifier",IF(M52="Publiée","Publié","En préparation")))</f>
        <v/>
      </c>
      <c r="Y52" s="16">
        <f>IF(E52="","",IFERROR(VLOOKUP(E52,'Paramètres'!$A$4:$C$7,3,FALSE),0))</f>
        <v/>
      </c>
    </row>
    <row r="53" ht="23" customHeight="1">
      <c r="A53" s="4" t="n"/>
      <c r="B53" s="5" t="n"/>
      <c r="C53" s="6">
        <f>IF(B53="","",CHOOSE(WEEKDAY(B53,2),"lundi","mardi","mercredi","jeudi","vendredi","samedi","dimanche"))</f>
        <v/>
      </c>
      <c r="D53" s="7" t="n"/>
      <c r="E53" s="4" t="n"/>
      <c r="F53" s="4" t="n"/>
      <c r="G53" s="3" t="n"/>
      <c r="H53" s="3" t="n"/>
      <c r="I53" s="4" t="n"/>
      <c r="J53" s="3" t="n"/>
      <c r="K53" s="4" t="n"/>
      <c r="L53" s="4" t="n"/>
      <c r="M53" s="4" t="n"/>
      <c r="N53" s="3" t="n"/>
      <c r="O53" s="9" t="n"/>
      <c r="P53" s="10" t="n"/>
      <c r="Q53" s="10" t="n"/>
      <c r="R53" s="10" t="n"/>
      <c r="S53" s="11">
        <f>IF(Q53="","",IFERROR(R53/Q53,0))</f>
        <v/>
      </c>
      <c r="T53" s="10" t="n"/>
      <c r="U53" s="11">
        <f>IF(Q53="","",IFERROR(T53/Q53,0))</f>
        <v/>
      </c>
      <c r="V53" s="10" t="n"/>
      <c r="W53" s="3" t="n"/>
      <c r="X53" s="6">
        <f>IF(M53="","",IF(M53="Planifiée","À vérifier",IF(M53="Publiée","Publié","En préparation")))</f>
        <v/>
      </c>
      <c r="Y53" s="12">
        <f>IF(E53="","",IFERROR(VLOOKUP(E53,'Paramètres'!$A$4:$C$7,3,FALSE),0))</f>
        <v/>
      </c>
    </row>
    <row r="54" ht="23" customHeight="1">
      <c r="A54" s="4" t="n"/>
      <c r="B54" s="5" t="n"/>
      <c r="C54" s="14">
        <f>IF(B54="","",CHOOSE(WEEKDAY(B54,2),"lundi","mardi","mercredi","jeudi","vendredi","samedi","dimanche"))</f>
        <v/>
      </c>
      <c r="D54" s="7" t="n"/>
      <c r="E54" s="4" t="n"/>
      <c r="F54" s="4" t="n"/>
      <c r="G54" s="3" t="n"/>
      <c r="H54" s="3" t="n"/>
      <c r="I54" s="4" t="n"/>
      <c r="J54" s="3" t="n"/>
      <c r="K54" s="4" t="n"/>
      <c r="L54" s="4" t="n"/>
      <c r="M54" s="4" t="n"/>
      <c r="N54" s="3" t="n"/>
      <c r="O54" s="9" t="n"/>
      <c r="P54" s="10" t="n"/>
      <c r="Q54" s="10" t="n"/>
      <c r="R54" s="10" t="n"/>
      <c r="S54" s="15">
        <f>IF(Q54="","",IFERROR(R54/Q54,0))</f>
        <v/>
      </c>
      <c r="T54" s="10" t="n"/>
      <c r="U54" s="15">
        <f>IF(Q54="","",IFERROR(T54/Q54,0))</f>
        <v/>
      </c>
      <c r="V54" s="10" t="n"/>
      <c r="W54" s="3" t="n"/>
      <c r="X54" s="14">
        <f>IF(M54="","",IF(M54="Planifiée","À vérifier",IF(M54="Publiée","Publié","En préparation")))</f>
        <v/>
      </c>
      <c r="Y54" s="16">
        <f>IF(E54="","",IFERROR(VLOOKUP(E54,'Paramètres'!$A$4:$C$7,3,FALSE),0))</f>
        <v/>
      </c>
    </row>
    <row r="55" ht="23" customHeight="1">
      <c r="A55" s="4" t="n"/>
      <c r="B55" s="5" t="n"/>
      <c r="C55" s="6">
        <f>IF(B55="","",CHOOSE(WEEKDAY(B55,2),"lundi","mardi","mercredi","jeudi","vendredi","samedi","dimanche"))</f>
        <v/>
      </c>
      <c r="D55" s="7" t="n"/>
      <c r="E55" s="4" t="n"/>
      <c r="F55" s="4" t="n"/>
      <c r="G55" s="3" t="n"/>
      <c r="H55" s="3" t="n"/>
      <c r="I55" s="4" t="n"/>
      <c r="J55" s="3" t="n"/>
      <c r="K55" s="4" t="n"/>
      <c r="L55" s="4" t="n"/>
      <c r="M55" s="4" t="n"/>
      <c r="N55" s="3" t="n"/>
      <c r="O55" s="9" t="n"/>
      <c r="P55" s="10" t="n"/>
      <c r="Q55" s="10" t="n"/>
      <c r="R55" s="10" t="n"/>
      <c r="S55" s="11">
        <f>IF(Q55="","",IFERROR(R55/Q55,0))</f>
        <v/>
      </c>
      <c r="T55" s="10" t="n"/>
      <c r="U55" s="11">
        <f>IF(Q55="","",IFERROR(T55/Q55,0))</f>
        <v/>
      </c>
      <c r="V55" s="10" t="n"/>
      <c r="W55" s="3" t="n"/>
      <c r="X55" s="6">
        <f>IF(M55="","",IF(M55="Planifiée","À vérifier",IF(M55="Publiée","Publié","En préparation")))</f>
        <v/>
      </c>
      <c r="Y55" s="12">
        <f>IF(E55="","",IFERROR(VLOOKUP(E55,'Paramètres'!$A$4:$C$7,3,FALSE),0))</f>
        <v/>
      </c>
    </row>
    <row r="56" ht="23" customHeight="1">
      <c r="A56" s="4" t="n"/>
      <c r="B56" s="5" t="n"/>
      <c r="C56" s="14">
        <f>IF(B56="","",CHOOSE(WEEKDAY(B56,2),"lundi","mardi","mercredi","jeudi","vendredi","samedi","dimanche"))</f>
        <v/>
      </c>
      <c r="D56" s="7" t="n"/>
      <c r="E56" s="4" t="n"/>
      <c r="F56" s="4" t="n"/>
      <c r="G56" s="3" t="n"/>
      <c r="H56" s="3" t="n"/>
      <c r="I56" s="4" t="n"/>
      <c r="J56" s="3" t="n"/>
      <c r="K56" s="4" t="n"/>
      <c r="L56" s="4" t="n"/>
      <c r="M56" s="4" t="n"/>
      <c r="N56" s="3" t="n"/>
      <c r="O56" s="9" t="n"/>
      <c r="P56" s="10" t="n"/>
      <c r="Q56" s="10" t="n"/>
      <c r="R56" s="10" t="n"/>
      <c r="S56" s="15">
        <f>IF(Q56="","",IFERROR(R56/Q56,0))</f>
        <v/>
      </c>
      <c r="T56" s="10" t="n"/>
      <c r="U56" s="15">
        <f>IF(Q56="","",IFERROR(T56/Q56,0))</f>
        <v/>
      </c>
      <c r="V56" s="10" t="n"/>
      <c r="W56" s="3" t="n"/>
      <c r="X56" s="14">
        <f>IF(M56="","",IF(M56="Planifiée","À vérifier",IF(M56="Publiée","Publié","En préparation")))</f>
        <v/>
      </c>
      <c r="Y56" s="16">
        <f>IF(E56="","",IFERROR(VLOOKUP(E56,'Paramètres'!$A$4:$C$7,3,FALSE),0))</f>
        <v/>
      </c>
    </row>
    <row r="57" ht="23" customHeight="1">
      <c r="A57" s="4" t="n"/>
      <c r="B57" s="5" t="n"/>
      <c r="C57" s="6">
        <f>IF(B57="","",CHOOSE(WEEKDAY(B57,2),"lundi","mardi","mercredi","jeudi","vendredi","samedi","dimanche"))</f>
        <v/>
      </c>
      <c r="D57" s="7" t="n"/>
      <c r="E57" s="4" t="n"/>
      <c r="F57" s="4" t="n"/>
      <c r="G57" s="3" t="n"/>
      <c r="H57" s="3" t="n"/>
      <c r="I57" s="4" t="n"/>
      <c r="J57" s="3" t="n"/>
      <c r="K57" s="4" t="n"/>
      <c r="L57" s="4" t="n"/>
      <c r="M57" s="4" t="n"/>
      <c r="N57" s="3" t="n"/>
      <c r="O57" s="9" t="n"/>
      <c r="P57" s="10" t="n"/>
      <c r="Q57" s="10" t="n"/>
      <c r="R57" s="10" t="n"/>
      <c r="S57" s="11">
        <f>IF(Q57="","",IFERROR(R57/Q57,0))</f>
        <v/>
      </c>
      <c r="T57" s="10" t="n"/>
      <c r="U57" s="11">
        <f>IF(Q57="","",IFERROR(T57/Q57,0))</f>
        <v/>
      </c>
      <c r="V57" s="10" t="n"/>
      <c r="W57" s="3" t="n"/>
      <c r="X57" s="6">
        <f>IF(M57="","",IF(M57="Planifiée","À vérifier",IF(M57="Publiée","Publié","En préparation")))</f>
        <v/>
      </c>
      <c r="Y57" s="12">
        <f>IF(E57="","",IFERROR(VLOOKUP(E57,'Paramètres'!$A$4:$C$7,3,FALSE),0))</f>
        <v/>
      </c>
    </row>
    <row r="58" ht="23" customHeight="1">
      <c r="A58" s="4" t="n"/>
      <c r="B58" s="5" t="n"/>
      <c r="C58" s="14">
        <f>IF(B58="","",CHOOSE(WEEKDAY(B58,2),"lundi","mardi","mercredi","jeudi","vendredi","samedi","dimanche"))</f>
        <v/>
      </c>
      <c r="D58" s="7" t="n"/>
      <c r="E58" s="4" t="n"/>
      <c r="F58" s="4" t="n"/>
      <c r="G58" s="3" t="n"/>
      <c r="H58" s="3" t="n"/>
      <c r="I58" s="4" t="n"/>
      <c r="J58" s="3" t="n"/>
      <c r="K58" s="4" t="n"/>
      <c r="L58" s="4" t="n"/>
      <c r="M58" s="4" t="n"/>
      <c r="N58" s="3" t="n"/>
      <c r="O58" s="9" t="n"/>
      <c r="P58" s="10" t="n"/>
      <c r="Q58" s="10" t="n"/>
      <c r="R58" s="10" t="n"/>
      <c r="S58" s="15">
        <f>IF(Q58="","",IFERROR(R58/Q58,0))</f>
        <v/>
      </c>
      <c r="T58" s="10" t="n"/>
      <c r="U58" s="15">
        <f>IF(Q58="","",IFERROR(T58/Q58,0))</f>
        <v/>
      </c>
      <c r="V58" s="10" t="n"/>
      <c r="W58" s="3" t="n"/>
      <c r="X58" s="14">
        <f>IF(M58="","",IF(M58="Planifiée","À vérifier",IF(M58="Publiée","Publié","En préparation")))</f>
        <v/>
      </c>
      <c r="Y58" s="16">
        <f>IF(E58="","",IFERROR(VLOOKUP(E58,'Paramètres'!$A$4:$C$7,3,FALSE),0))</f>
        <v/>
      </c>
    </row>
    <row r="59" ht="23" customHeight="1">
      <c r="A59" s="4" t="n"/>
      <c r="B59" s="5" t="n"/>
      <c r="C59" s="6">
        <f>IF(B59="","",CHOOSE(WEEKDAY(B59,2),"lundi","mardi","mercredi","jeudi","vendredi","samedi","dimanche"))</f>
        <v/>
      </c>
      <c r="D59" s="7" t="n"/>
      <c r="E59" s="4" t="n"/>
      <c r="F59" s="4" t="n"/>
      <c r="G59" s="3" t="n"/>
      <c r="H59" s="3" t="n"/>
      <c r="I59" s="4" t="n"/>
      <c r="J59" s="3" t="n"/>
      <c r="K59" s="4" t="n"/>
      <c r="L59" s="4" t="n"/>
      <c r="M59" s="4" t="n"/>
      <c r="N59" s="3" t="n"/>
      <c r="O59" s="9" t="n"/>
      <c r="P59" s="10" t="n"/>
      <c r="Q59" s="10" t="n"/>
      <c r="R59" s="10" t="n"/>
      <c r="S59" s="11">
        <f>IF(Q59="","",IFERROR(R59/Q59,0))</f>
        <v/>
      </c>
      <c r="T59" s="10" t="n"/>
      <c r="U59" s="11">
        <f>IF(Q59="","",IFERROR(T59/Q59,0))</f>
        <v/>
      </c>
      <c r="V59" s="10" t="n"/>
      <c r="W59" s="3" t="n"/>
      <c r="X59" s="6">
        <f>IF(M59="","",IF(M59="Planifiée","À vérifier",IF(M59="Publiée","Publié","En préparation")))</f>
        <v/>
      </c>
      <c r="Y59" s="12">
        <f>IF(E59="","",IFERROR(VLOOKUP(E59,'Paramètres'!$A$4:$C$7,3,FALSE),0))</f>
        <v/>
      </c>
    </row>
    <row r="60" ht="23" customHeight="1">
      <c r="A60" s="4" t="n"/>
      <c r="B60" s="5" t="n"/>
      <c r="C60" s="14">
        <f>IF(B60="","",CHOOSE(WEEKDAY(B60,2),"lundi","mardi","mercredi","jeudi","vendredi","samedi","dimanche"))</f>
        <v/>
      </c>
      <c r="D60" s="7" t="n"/>
      <c r="E60" s="4" t="n"/>
      <c r="F60" s="4" t="n"/>
      <c r="G60" s="3" t="n"/>
      <c r="H60" s="3" t="n"/>
      <c r="I60" s="4" t="n"/>
      <c r="J60" s="3" t="n"/>
      <c r="K60" s="4" t="n"/>
      <c r="L60" s="4" t="n"/>
      <c r="M60" s="4" t="n"/>
      <c r="N60" s="3" t="n"/>
      <c r="O60" s="9" t="n"/>
      <c r="P60" s="10" t="n"/>
      <c r="Q60" s="10" t="n"/>
      <c r="R60" s="10" t="n"/>
      <c r="S60" s="15">
        <f>IF(Q60="","",IFERROR(R60/Q60,0))</f>
        <v/>
      </c>
      <c r="T60" s="10" t="n"/>
      <c r="U60" s="15">
        <f>IF(Q60="","",IFERROR(T60/Q60,0))</f>
        <v/>
      </c>
      <c r="V60" s="10" t="n"/>
      <c r="W60" s="3" t="n"/>
      <c r="X60" s="14">
        <f>IF(M60="","",IF(M60="Planifiée","À vérifier",IF(M60="Publiée","Publié","En préparation")))</f>
        <v/>
      </c>
      <c r="Y60" s="16">
        <f>IF(E60="","",IFERROR(VLOOKUP(E60,'Paramètres'!$A$4:$C$7,3,FALSE),0))</f>
        <v/>
      </c>
    </row>
    <row r="61" ht="23" customHeight="1">
      <c r="A61" s="4" t="n"/>
      <c r="B61" s="5" t="n"/>
      <c r="C61" s="6">
        <f>IF(B61="","",CHOOSE(WEEKDAY(B61,2),"lundi","mardi","mercredi","jeudi","vendredi","samedi","dimanche"))</f>
        <v/>
      </c>
      <c r="D61" s="7" t="n"/>
      <c r="E61" s="4" t="n"/>
      <c r="F61" s="4" t="n"/>
      <c r="G61" s="3" t="n"/>
      <c r="H61" s="3" t="n"/>
      <c r="I61" s="4" t="n"/>
      <c r="J61" s="3" t="n"/>
      <c r="K61" s="4" t="n"/>
      <c r="L61" s="4" t="n"/>
      <c r="M61" s="4" t="n"/>
      <c r="N61" s="3" t="n"/>
      <c r="O61" s="9" t="n"/>
      <c r="P61" s="10" t="n"/>
      <c r="Q61" s="10" t="n"/>
      <c r="R61" s="10" t="n"/>
      <c r="S61" s="11">
        <f>IF(Q61="","",IFERROR(R61/Q61,0))</f>
        <v/>
      </c>
      <c r="T61" s="10" t="n"/>
      <c r="U61" s="11">
        <f>IF(Q61="","",IFERROR(T61/Q61,0))</f>
        <v/>
      </c>
      <c r="V61" s="10" t="n"/>
      <c r="W61" s="3" t="n"/>
      <c r="X61" s="6">
        <f>IF(M61="","",IF(M61="Planifiée","À vérifier",IF(M61="Publiée","Publié","En préparation")))</f>
        <v/>
      </c>
      <c r="Y61" s="12">
        <f>IF(E61="","",IFERROR(VLOOKUP(E61,'Paramètres'!$A$4:$C$7,3,FALSE),0))</f>
        <v/>
      </c>
    </row>
    <row r="62" ht="23" customHeight="1">
      <c r="A62" s="4" t="n"/>
      <c r="B62" s="5" t="n"/>
      <c r="C62" s="14">
        <f>IF(B62="","",CHOOSE(WEEKDAY(B62,2),"lundi","mardi","mercredi","jeudi","vendredi","samedi","dimanche"))</f>
        <v/>
      </c>
      <c r="D62" s="7" t="n"/>
      <c r="E62" s="4" t="n"/>
      <c r="F62" s="4" t="n"/>
      <c r="G62" s="3" t="n"/>
      <c r="H62" s="3" t="n"/>
      <c r="I62" s="4" t="n"/>
      <c r="J62" s="3" t="n"/>
      <c r="K62" s="4" t="n"/>
      <c r="L62" s="4" t="n"/>
      <c r="M62" s="4" t="n"/>
      <c r="N62" s="3" t="n"/>
      <c r="O62" s="9" t="n"/>
      <c r="P62" s="10" t="n"/>
      <c r="Q62" s="10" t="n"/>
      <c r="R62" s="10" t="n"/>
      <c r="S62" s="15">
        <f>IF(Q62="","",IFERROR(R62/Q62,0))</f>
        <v/>
      </c>
      <c r="T62" s="10" t="n"/>
      <c r="U62" s="15">
        <f>IF(Q62="","",IFERROR(T62/Q62,0))</f>
        <v/>
      </c>
      <c r="V62" s="10" t="n"/>
      <c r="W62" s="3" t="n"/>
      <c r="X62" s="14">
        <f>IF(M62="","",IF(M62="Planifiée","À vérifier",IF(M62="Publiée","Publié","En préparation")))</f>
        <v/>
      </c>
      <c r="Y62" s="16">
        <f>IF(E62="","",IFERROR(VLOOKUP(E62,'Paramètres'!$A$4:$C$7,3,FALSE),0))</f>
        <v/>
      </c>
    </row>
    <row r="63" ht="23" customHeight="1">
      <c r="A63" s="4" t="n"/>
      <c r="B63" s="5" t="n"/>
      <c r="C63" s="6">
        <f>IF(B63="","",CHOOSE(WEEKDAY(B63,2),"lundi","mardi","mercredi","jeudi","vendredi","samedi","dimanche"))</f>
        <v/>
      </c>
      <c r="D63" s="7" t="n"/>
      <c r="E63" s="4" t="n"/>
      <c r="F63" s="4" t="n"/>
      <c r="G63" s="3" t="n"/>
      <c r="H63" s="3" t="n"/>
      <c r="I63" s="4" t="n"/>
      <c r="J63" s="3" t="n"/>
      <c r="K63" s="4" t="n"/>
      <c r="L63" s="4" t="n"/>
      <c r="M63" s="4" t="n"/>
      <c r="N63" s="3" t="n"/>
      <c r="O63" s="9" t="n"/>
      <c r="P63" s="10" t="n"/>
      <c r="Q63" s="10" t="n"/>
      <c r="R63" s="10" t="n"/>
      <c r="S63" s="11">
        <f>IF(Q63="","",IFERROR(R63/Q63,0))</f>
        <v/>
      </c>
      <c r="T63" s="10" t="n"/>
      <c r="U63" s="11">
        <f>IF(Q63="","",IFERROR(T63/Q63,0))</f>
        <v/>
      </c>
      <c r="V63" s="10" t="n"/>
      <c r="W63" s="3" t="n"/>
      <c r="X63" s="6">
        <f>IF(M63="","",IF(M63="Planifiée","À vérifier",IF(M63="Publiée","Publié","En préparation")))</f>
        <v/>
      </c>
      <c r="Y63" s="12">
        <f>IF(E63="","",IFERROR(VLOOKUP(E63,'Paramètres'!$A$4:$C$7,3,FALSE),0))</f>
        <v/>
      </c>
    </row>
    <row r="64" ht="23" customHeight="1">
      <c r="A64" s="4" t="n"/>
      <c r="B64" s="5" t="n"/>
      <c r="C64" s="14">
        <f>IF(B64="","",CHOOSE(WEEKDAY(B64,2),"lundi","mardi","mercredi","jeudi","vendredi","samedi","dimanche"))</f>
        <v/>
      </c>
      <c r="D64" s="7" t="n"/>
      <c r="E64" s="4" t="n"/>
      <c r="F64" s="4" t="n"/>
      <c r="G64" s="3" t="n"/>
      <c r="H64" s="3" t="n"/>
      <c r="I64" s="4" t="n"/>
      <c r="J64" s="3" t="n"/>
      <c r="K64" s="4" t="n"/>
      <c r="L64" s="4" t="n"/>
      <c r="M64" s="4" t="n"/>
      <c r="N64" s="3" t="n"/>
      <c r="O64" s="9" t="n"/>
      <c r="P64" s="10" t="n"/>
      <c r="Q64" s="10" t="n"/>
      <c r="R64" s="10" t="n"/>
      <c r="S64" s="15">
        <f>IF(Q64="","",IFERROR(R64/Q64,0))</f>
        <v/>
      </c>
      <c r="T64" s="10" t="n"/>
      <c r="U64" s="15">
        <f>IF(Q64="","",IFERROR(T64/Q64,0))</f>
        <v/>
      </c>
      <c r="V64" s="10" t="n"/>
      <c r="W64" s="3" t="n"/>
      <c r="X64" s="14">
        <f>IF(M64="","",IF(M64="Planifiée","À vérifier",IF(M64="Publiée","Publié","En préparation")))</f>
        <v/>
      </c>
      <c r="Y64" s="16">
        <f>IF(E64="","",IFERROR(VLOOKUP(E64,'Paramètres'!$A$4:$C$7,3,FALSE),0))</f>
        <v/>
      </c>
    </row>
    <row r="65" ht="23" customHeight="1">
      <c r="A65" s="4" t="n"/>
      <c r="B65" s="5" t="n"/>
      <c r="C65" s="6">
        <f>IF(B65="","",CHOOSE(WEEKDAY(B65,2),"lundi","mardi","mercredi","jeudi","vendredi","samedi","dimanche"))</f>
        <v/>
      </c>
      <c r="D65" s="7" t="n"/>
      <c r="E65" s="4" t="n"/>
      <c r="F65" s="4" t="n"/>
      <c r="G65" s="3" t="n"/>
      <c r="H65" s="3" t="n"/>
      <c r="I65" s="4" t="n"/>
      <c r="J65" s="3" t="n"/>
      <c r="K65" s="4" t="n"/>
      <c r="L65" s="4" t="n"/>
      <c r="M65" s="4" t="n"/>
      <c r="N65" s="3" t="n"/>
      <c r="O65" s="9" t="n"/>
      <c r="P65" s="10" t="n"/>
      <c r="Q65" s="10" t="n"/>
      <c r="R65" s="10" t="n"/>
      <c r="S65" s="11">
        <f>IF(Q65="","",IFERROR(R65/Q65,0))</f>
        <v/>
      </c>
      <c r="T65" s="10" t="n"/>
      <c r="U65" s="11">
        <f>IF(Q65="","",IFERROR(T65/Q65,0))</f>
        <v/>
      </c>
      <c r="V65" s="10" t="n"/>
      <c r="W65" s="3" t="n"/>
      <c r="X65" s="6">
        <f>IF(M65="","",IF(M65="Planifiée","À vérifier",IF(M65="Publiée","Publié","En préparation")))</f>
        <v/>
      </c>
      <c r="Y65" s="12">
        <f>IF(E65="","",IFERROR(VLOOKUP(E65,'Paramètres'!$A$4:$C$7,3,FALSE),0))</f>
        <v/>
      </c>
    </row>
    <row r="66" ht="23" customHeight="1">
      <c r="A66" s="4" t="n"/>
      <c r="B66" s="5" t="n"/>
      <c r="C66" s="14">
        <f>IF(B66="","",CHOOSE(WEEKDAY(B66,2),"lundi","mardi","mercredi","jeudi","vendredi","samedi","dimanche"))</f>
        <v/>
      </c>
      <c r="D66" s="7" t="n"/>
      <c r="E66" s="4" t="n"/>
      <c r="F66" s="4" t="n"/>
      <c r="G66" s="3" t="n"/>
      <c r="H66" s="3" t="n"/>
      <c r="I66" s="4" t="n"/>
      <c r="J66" s="3" t="n"/>
      <c r="K66" s="4" t="n"/>
      <c r="L66" s="4" t="n"/>
      <c r="M66" s="4" t="n"/>
      <c r="N66" s="3" t="n"/>
      <c r="O66" s="9" t="n"/>
      <c r="P66" s="10" t="n"/>
      <c r="Q66" s="10" t="n"/>
      <c r="R66" s="10" t="n"/>
      <c r="S66" s="15">
        <f>IF(Q66="","",IFERROR(R66/Q66,0))</f>
        <v/>
      </c>
      <c r="T66" s="10" t="n"/>
      <c r="U66" s="15">
        <f>IF(Q66="","",IFERROR(T66/Q66,0))</f>
        <v/>
      </c>
      <c r="V66" s="10" t="n"/>
      <c r="W66" s="3" t="n"/>
      <c r="X66" s="14">
        <f>IF(M66="","",IF(M66="Planifiée","À vérifier",IF(M66="Publiée","Publié","En préparation")))</f>
        <v/>
      </c>
      <c r="Y66" s="16">
        <f>IF(E66="","",IFERROR(VLOOKUP(E66,'Paramètres'!$A$4:$C$7,3,FALSE),0))</f>
        <v/>
      </c>
    </row>
    <row r="67" ht="23" customHeight="1">
      <c r="A67" s="4" t="n"/>
      <c r="B67" s="5" t="n"/>
      <c r="C67" s="6">
        <f>IF(B67="","",CHOOSE(WEEKDAY(B67,2),"lundi","mardi","mercredi","jeudi","vendredi","samedi","dimanche"))</f>
        <v/>
      </c>
      <c r="D67" s="7" t="n"/>
      <c r="E67" s="4" t="n"/>
      <c r="F67" s="4" t="n"/>
      <c r="G67" s="3" t="n"/>
      <c r="H67" s="3" t="n"/>
      <c r="I67" s="4" t="n"/>
      <c r="J67" s="3" t="n"/>
      <c r="K67" s="4" t="n"/>
      <c r="L67" s="4" t="n"/>
      <c r="M67" s="4" t="n"/>
      <c r="N67" s="3" t="n"/>
      <c r="O67" s="9" t="n"/>
      <c r="P67" s="10" t="n"/>
      <c r="Q67" s="10" t="n"/>
      <c r="R67" s="10" t="n"/>
      <c r="S67" s="11">
        <f>IF(Q67="","",IFERROR(R67/Q67,0))</f>
        <v/>
      </c>
      <c r="T67" s="10" t="n"/>
      <c r="U67" s="11">
        <f>IF(Q67="","",IFERROR(T67/Q67,0))</f>
        <v/>
      </c>
      <c r="V67" s="10" t="n"/>
      <c r="W67" s="3" t="n"/>
      <c r="X67" s="6">
        <f>IF(M67="","",IF(M67="Planifiée","À vérifier",IF(M67="Publiée","Publié","En préparation")))</f>
        <v/>
      </c>
      <c r="Y67" s="12">
        <f>IF(E67="","",IFERROR(VLOOKUP(E67,'Paramètres'!$A$4:$C$7,3,FALSE),0))</f>
        <v/>
      </c>
    </row>
    <row r="68" ht="23" customHeight="1">
      <c r="A68" s="4" t="n"/>
      <c r="B68" s="5" t="n"/>
      <c r="C68" s="14">
        <f>IF(B68="","",CHOOSE(WEEKDAY(B68,2),"lundi","mardi","mercredi","jeudi","vendredi","samedi","dimanche"))</f>
        <v/>
      </c>
      <c r="D68" s="7" t="n"/>
      <c r="E68" s="4" t="n"/>
      <c r="F68" s="4" t="n"/>
      <c r="G68" s="3" t="n"/>
      <c r="H68" s="3" t="n"/>
      <c r="I68" s="4" t="n"/>
      <c r="J68" s="3" t="n"/>
      <c r="K68" s="4" t="n"/>
      <c r="L68" s="4" t="n"/>
      <c r="M68" s="4" t="n"/>
      <c r="N68" s="3" t="n"/>
      <c r="O68" s="9" t="n"/>
      <c r="P68" s="10" t="n"/>
      <c r="Q68" s="10" t="n"/>
      <c r="R68" s="10" t="n"/>
      <c r="S68" s="15">
        <f>IF(Q68="","",IFERROR(R68/Q68,0))</f>
        <v/>
      </c>
      <c r="T68" s="10" t="n"/>
      <c r="U68" s="15">
        <f>IF(Q68="","",IFERROR(T68/Q68,0))</f>
        <v/>
      </c>
      <c r="V68" s="10" t="n"/>
      <c r="W68" s="3" t="n"/>
      <c r="X68" s="14">
        <f>IF(M68="","",IF(M68="Planifiée","À vérifier",IF(M68="Publiée","Publié","En préparation")))</f>
        <v/>
      </c>
      <c r="Y68" s="16">
        <f>IF(E68="","",IFERROR(VLOOKUP(E68,'Paramètres'!$A$4:$C$7,3,FALSE),0))</f>
        <v/>
      </c>
    </row>
    <row r="69" ht="23" customHeight="1">
      <c r="A69" s="4" t="n"/>
      <c r="B69" s="5" t="n"/>
      <c r="C69" s="6">
        <f>IF(B69="","",CHOOSE(WEEKDAY(B69,2),"lundi","mardi","mercredi","jeudi","vendredi","samedi","dimanche"))</f>
        <v/>
      </c>
      <c r="D69" s="7" t="n"/>
      <c r="E69" s="4" t="n"/>
      <c r="F69" s="4" t="n"/>
      <c r="G69" s="3" t="n"/>
      <c r="H69" s="3" t="n"/>
      <c r="I69" s="4" t="n"/>
      <c r="J69" s="3" t="n"/>
      <c r="K69" s="4" t="n"/>
      <c r="L69" s="4" t="n"/>
      <c r="M69" s="4" t="n"/>
      <c r="N69" s="3" t="n"/>
      <c r="O69" s="9" t="n"/>
      <c r="P69" s="10" t="n"/>
      <c r="Q69" s="10" t="n"/>
      <c r="R69" s="10" t="n"/>
      <c r="S69" s="11">
        <f>IF(Q69="","",IFERROR(R69/Q69,0))</f>
        <v/>
      </c>
      <c r="T69" s="10" t="n"/>
      <c r="U69" s="11">
        <f>IF(Q69="","",IFERROR(T69/Q69,0))</f>
        <v/>
      </c>
      <c r="V69" s="10" t="n"/>
      <c r="W69" s="3" t="n"/>
      <c r="X69" s="6">
        <f>IF(M69="","",IF(M69="Planifiée","À vérifier",IF(M69="Publiée","Publié","En préparation")))</f>
        <v/>
      </c>
      <c r="Y69" s="12">
        <f>IF(E69="","",IFERROR(VLOOKUP(E69,'Paramètres'!$A$4:$C$7,3,FALSE),0))</f>
        <v/>
      </c>
    </row>
    <row r="70" ht="23" customHeight="1">
      <c r="A70" s="4" t="n"/>
      <c r="B70" s="5" t="n"/>
      <c r="C70" s="14">
        <f>IF(B70="","",CHOOSE(WEEKDAY(B70,2),"lundi","mardi","mercredi","jeudi","vendredi","samedi","dimanche"))</f>
        <v/>
      </c>
      <c r="D70" s="7" t="n"/>
      <c r="E70" s="4" t="n"/>
      <c r="F70" s="4" t="n"/>
      <c r="G70" s="3" t="n"/>
      <c r="H70" s="3" t="n"/>
      <c r="I70" s="4" t="n"/>
      <c r="J70" s="3" t="n"/>
      <c r="K70" s="4" t="n"/>
      <c r="L70" s="4" t="n"/>
      <c r="M70" s="4" t="n"/>
      <c r="N70" s="3" t="n"/>
      <c r="O70" s="9" t="n"/>
      <c r="P70" s="10" t="n"/>
      <c r="Q70" s="10" t="n"/>
      <c r="R70" s="10" t="n"/>
      <c r="S70" s="15">
        <f>IF(Q70="","",IFERROR(R70/Q70,0))</f>
        <v/>
      </c>
      <c r="T70" s="10" t="n"/>
      <c r="U70" s="15">
        <f>IF(Q70="","",IFERROR(T70/Q70,0))</f>
        <v/>
      </c>
      <c r="V70" s="10" t="n"/>
      <c r="W70" s="3" t="n"/>
      <c r="X70" s="14">
        <f>IF(M70="","",IF(M70="Planifiée","À vérifier",IF(M70="Publiée","Publié","En préparation")))</f>
        <v/>
      </c>
      <c r="Y70" s="16">
        <f>IF(E70="","",IFERROR(VLOOKUP(E70,'Paramètres'!$A$4:$C$7,3,FALSE),0))</f>
        <v/>
      </c>
    </row>
    <row r="71" ht="23" customHeight="1">
      <c r="A71" s="4" t="n"/>
      <c r="B71" s="5" t="n"/>
      <c r="C71" s="6">
        <f>IF(B71="","",CHOOSE(WEEKDAY(B71,2),"lundi","mardi","mercredi","jeudi","vendredi","samedi","dimanche"))</f>
        <v/>
      </c>
      <c r="D71" s="7" t="n"/>
      <c r="E71" s="4" t="n"/>
      <c r="F71" s="4" t="n"/>
      <c r="G71" s="3" t="n"/>
      <c r="H71" s="3" t="n"/>
      <c r="I71" s="4" t="n"/>
      <c r="J71" s="3" t="n"/>
      <c r="K71" s="4" t="n"/>
      <c r="L71" s="4" t="n"/>
      <c r="M71" s="4" t="n"/>
      <c r="N71" s="3" t="n"/>
      <c r="O71" s="9" t="n"/>
      <c r="P71" s="10" t="n"/>
      <c r="Q71" s="10" t="n"/>
      <c r="R71" s="10" t="n"/>
      <c r="S71" s="11">
        <f>IF(Q71="","",IFERROR(R71/Q71,0))</f>
        <v/>
      </c>
      <c r="T71" s="10" t="n"/>
      <c r="U71" s="11">
        <f>IF(Q71="","",IFERROR(T71/Q71,0))</f>
        <v/>
      </c>
      <c r="V71" s="10" t="n"/>
      <c r="W71" s="3" t="n"/>
      <c r="X71" s="6">
        <f>IF(M71="","",IF(M71="Planifiée","À vérifier",IF(M71="Publiée","Publié","En préparation")))</f>
        <v/>
      </c>
      <c r="Y71" s="12">
        <f>IF(E71="","",IFERROR(VLOOKUP(E71,'Paramètres'!$A$4:$C$7,3,FALSE),0))</f>
        <v/>
      </c>
    </row>
    <row r="72" ht="23" customHeight="1">
      <c r="A72" s="4" t="n"/>
      <c r="B72" s="5" t="n"/>
      <c r="C72" s="14">
        <f>IF(B72="","",CHOOSE(WEEKDAY(B72,2),"lundi","mardi","mercredi","jeudi","vendredi","samedi","dimanche"))</f>
        <v/>
      </c>
      <c r="D72" s="7" t="n"/>
      <c r="E72" s="4" t="n"/>
      <c r="F72" s="4" t="n"/>
      <c r="G72" s="3" t="n"/>
      <c r="H72" s="3" t="n"/>
      <c r="I72" s="4" t="n"/>
      <c r="J72" s="3" t="n"/>
      <c r="K72" s="4" t="n"/>
      <c r="L72" s="4" t="n"/>
      <c r="M72" s="4" t="n"/>
      <c r="N72" s="3" t="n"/>
      <c r="O72" s="9" t="n"/>
      <c r="P72" s="10" t="n"/>
      <c r="Q72" s="10" t="n"/>
      <c r="R72" s="10" t="n"/>
      <c r="S72" s="15">
        <f>IF(Q72="","",IFERROR(R72/Q72,0))</f>
        <v/>
      </c>
      <c r="T72" s="10" t="n"/>
      <c r="U72" s="15">
        <f>IF(Q72="","",IFERROR(T72/Q72,0))</f>
        <v/>
      </c>
      <c r="V72" s="10" t="n"/>
      <c r="W72" s="3" t="n"/>
      <c r="X72" s="14">
        <f>IF(M72="","",IF(M72="Planifiée","À vérifier",IF(M72="Publiée","Publié","En préparation")))</f>
        <v/>
      </c>
      <c r="Y72" s="16">
        <f>IF(E72="","",IFERROR(VLOOKUP(E72,'Paramètres'!$A$4:$C$7,3,FALSE),0))</f>
        <v/>
      </c>
    </row>
    <row r="73" ht="23" customHeight="1">
      <c r="A73" s="4" t="n"/>
      <c r="B73" s="5" t="n"/>
      <c r="C73" s="6">
        <f>IF(B73="","",CHOOSE(WEEKDAY(B73,2),"lundi","mardi","mercredi","jeudi","vendredi","samedi","dimanche"))</f>
        <v/>
      </c>
      <c r="D73" s="7" t="n"/>
      <c r="E73" s="4" t="n"/>
      <c r="F73" s="4" t="n"/>
      <c r="G73" s="3" t="n"/>
      <c r="H73" s="3" t="n"/>
      <c r="I73" s="4" t="n"/>
      <c r="J73" s="3" t="n"/>
      <c r="K73" s="4" t="n"/>
      <c r="L73" s="4" t="n"/>
      <c r="M73" s="4" t="n"/>
      <c r="N73" s="3" t="n"/>
      <c r="O73" s="9" t="n"/>
      <c r="P73" s="10" t="n"/>
      <c r="Q73" s="10" t="n"/>
      <c r="R73" s="10" t="n"/>
      <c r="S73" s="11">
        <f>IF(Q73="","",IFERROR(R73/Q73,0))</f>
        <v/>
      </c>
      <c r="T73" s="10" t="n"/>
      <c r="U73" s="11">
        <f>IF(Q73="","",IFERROR(T73/Q73,0))</f>
        <v/>
      </c>
      <c r="V73" s="10" t="n"/>
      <c r="W73" s="3" t="n"/>
      <c r="X73" s="6">
        <f>IF(M73="","",IF(M73="Planifiée","À vérifier",IF(M73="Publiée","Publié","En préparation")))</f>
        <v/>
      </c>
      <c r="Y73" s="12">
        <f>IF(E73="","",IFERROR(VLOOKUP(E73,'Paramètres'!$A$4:$C$7,3,FALSE),0))</f>
        <v/>
      </c>
    </row>
    <row r="74" ht="23" customHeight="1">
      <c r="A74" s="4" t="n"/>
      <c r="B74" s="5" t="n"/>
      <c r="C74" s="14">
        <f>IF(B74="","",CHOOSE(WEEKDAY(B74,2),"lundi","mardi","mercredi","jeudi","vendredi","samedi","dimanche"))</f>
        <v/>
      </c>
      <c r="D74" s="7" t="n"/>
      <c r="E74" s="4" t="n"/>
      <c r="F74" s="4" t="n"/>
      <c r="G74" s="3" t="n"/>
      <c r="H74" s="3" t="n"/>
      <c r="I74" s="4" t="n"/>
      <c r="J74" s="3" t="n"/>
      <c r="K74" s="4" t="n"/>
      <c r="L74" s="4" t="n"/>
      <c r="M74" s="4" t="n"/>
      <c r="N74" s="3" t="n"/>
      <c r="O74" s="9" t="n"/>
      <c r="P74" s="10" t="n"/>
      <c r="Q74" s="10" t="n"/>
      <c r="R74" s="10" t="n"/>
      <c r="S74" s="15">
        <f>IF(Q74="","",IFERROR(R74/Q74,0))</f>
        <v/>
      </c>
      <c r="T74" s="10" t="n"/>
      <c r="U74" s="15">
        <f>IF(Q74="","",IFERROR(T74/Q74,0))</f>
        <v/>
      </c>
      <c r="V74" s="10" t="n"/>
      <c r="W74" s="3" t="n"/>
      <c r="X74" s="14">
        <f>IF(M74="","",IF(M74="Planifiée","À vérifier",IF(M74="Publiée","Publié","En préparation")))</f>
        <v/>
      </c>
      <c r="Y74" s="16">
        <f>IF(E74="","",IFERROR(VLOOKUP(E74,'Paramètres'!$A$4:$C$7,3,FALSE),0))</f>
        <v/>
      </c>
    </row>
    <row r="75" ht="23" customHeight="1">
      <c r="A75" s="4" t="n"/>
      <c r="B75" s="5" t="n"/>
      <c r="C75" s="6">
        <f>IF(B75="","",CHOOSE(WEEKDAY(B75,2),"lundi","mardi","mercredi","jeudi","vendredi","samedi","dimanche"))</f>
        <v/>
      </c>
      <c r="D75" s="7" t="n"/>
      <c r="E75" s="4" t="n"/>
      <c r="F75" s="4" t="n"/>
      <c r="G75" s="3" t="n"/>
      <c r="H75" s="3" t="n"/>
      <c r="I75" s="4" t="n"/>
      <c r="J75" s="3" t="n"/>
      <c r="K75" s="4" t="n"/>
      <c r="L75" s="4" t="n"/>
      <c r="M75" s="4" t="n"/>
      <c r="N75" s="3" t="n"/>
      <c r="O75" s="9" t="n"/>
      <c r="P75" s="10" t="n"/>
      <c r="Q75" s="10" t="n"/>
      <c r="R75" s="10" t="n"/>
      <c r="S75" s="11">
        <f>IF(Q75="","",IFERROR(R75/Q75,0))</f>
        <v/>
      </c>
      <c r="T75" s="10" t="n"/>
      <c r="U75" s="11">
        <f>IF(Q75="","",IFERROR(T75/Q75,0))</f>
        <v/>
      </c>
      <c r="V75" s="10" t="n"/>
      <c r="W75" s="3" t="n"/>
      <c r="X75" s="6">
        <f>IF(M75="","",IF(M75="Planifiée","À vérifier",IF(M75="Publiée","Publié","En préparation")))</f>
        <v/>
      </c>
      <c r="Y75" s="12">
        <f>IF(E75="","",IFERROR(VLOOKUP(E75,'Paramètres'!$A$4:$C$7,3,FALSE),0))</f>
        <v/>
      </c>
    </row>
    <row r="76" ht="23" customHeight="1">
      <c r="A76" s="4" t="n"/>
      <c r="B76" s="5" t="n"/>
      <c r="C76" s="14">
        <f>IF(B76="","",CHOOSE(WEEKDAY(B76,2),"lundi","mardi","mercredi","jeudi","vendredi","samedi","dimanche"))</f>
        <v/>
      </c>
      <c r="D76" s="7" t="n"/>
      <c r="E76" s="4" t="n"/>
      <c r="F76" s="4" t="n"/>
      <c r="G76" s="3" t="n"/>
      <c r="H76" s="3" t="n"/>
      <c r="I76" s="4" t="n"/>
      <c r="J76" s="3" t="n"/>
      <c r="K76" s="4" t="n"/>
      <c r="L76" s="4" t="n"/>
      <c r="M76" s="4" t="n"/>
      <c r="N76" s="3" t="n"/>
      <c r="O76" s="9" t="n"/>
      <c r="P76" s="10" t="n"/>
      <c r="Q76" s="10" t="n"/>
      <c r="R76" s="10" t="n"/>
      <c r="S76" s="15">
        <f>IF(Q76="","",IFERROR(R76/Q76,0))</f>
        <v/>
      </c>
      <c r="T76" s="10" t="n"/>
      <c r="U76" s="15">
        <f>IF(Q76="","",IFERROR(T76/Q76,0))</f>
        <v/>
      </c>
      <c r="V76" s="10" t="n"/>
      <c r="W76" s="3" t="n"/>
      <c r="X76" s="14">
        <f>IF(M76="","",IF(M76="Planifiée","À vérifier",IF(M76="Publiée","Publié","En préparation")))</f>
        <v/>
      </c>
      <c r="Y76" s="16">
        <f>IF(E76="","",IFERROR(VLOOKUP(E76,'Paramètres'!$A$4:$C$7,3,FALSE),0))</f>
        <v/>
      </c>
    </row>
    <row r="77" ht="23" customHeight="1">
      <c r="A77" s="4" t="n"/>
      <c r="B77" s="5" t="n"/>
      <c r="C77" s="6">
        <f>IF(B77="","",CHOOSE(WEEKDAY(B77,2),"lundi","mardi","mercredi","jeudi","vendredi","samedi","dimanche"))</f>
        <v/>
      </c>
      <c r="D77" s="7" t="n"/>
      <c r="E77" s="4" t="n"/>
      <c r="F77" s="4" t="n"/>
      <c r="G77" s="3" t="n"/>
      <c r="H77" s="3" t="n"/>
      <c r="I77" s="4" t="n"/>
      <c r="J77" s="3" t="n"/>
      <c r="K77" s="4" t="n"/>
      <c r="L77" s="4" t="n"/>
      <c r="M77" s="4" t="n"/>
      <c r="N77" s="3" t="n"/>
      <c r="O77" s="9" t="n"/>
      <c r="P77" s="10" t="n"/>
      <c r="Q77" s="10" t="n"/>
      <c r="R77" s="10" t="n"/>
      <c r="S77" s="11">
        <f>IF(Q77="","",IFERROR(R77/Q77,0))</f>
        <v/>
      </c>
      <c r="T77" s="10" t="n"/>
      <c r="U77" s="11">
        <f>IF(Q77="","",IFERROR(T77/Q77,0))</f>
        <v/>
      </c>
      <c r="V77" s="10" t="n"/>
      <c r="W77" s="3" t="n"/>
      <c r="X77" s="6">
        <f>IF(M77="","",IF(M77="Planifiée","À vérifier",IF(M77="Publiée","Publié","En préparation")))</f>
        <v/>
      </c>
      <c r="Y77" s="12">
        <f>IF(E77="","",IFERROR(VLOOKUP(E77,'Paramètres'!$A$4:$C$7,3,FALSE),0))</f>
        <v/>
      </c>
    </row>
    <row r="78" ht="23" customHeight="1">
      <c r="A78" s="4" t="n"/>
      <c r="B78" s="5" t="n"/>
      <c r="C78" s="14">
        <f>IF(B78="","",CHOOSE(WEEKDAY(B78,2),"lundi","mardi","mercredi","jeudi","vendredi","samedi","dimanche"))</f>
        <v/>
      </c>
      <c r="D78" s="7" t="n"/>
      <c r="E78" s="4" t="n"/>
      <c r="F78" s="4" t="n"/>
      <c r="G78" s="3" t="n"/>
      <c r="H78" s="3" t="n"/>
      <c r="I78" s="4" t="n"/>
      <c r="J78" s="3" t="n"/>
      <c r="K78" s="4" t="n"/>
      <c r="L78" s="4" t="n"/>
      <c r="M78" s="4" t="n"/>
      <c r="N78" s="3" t="n"/>
      <c r="O78" s="9" t="n"/>
      <c r="P78" s="10" t="n"/>
      <c r="Q78" s="10" t="n"/>
      <c r="R78" s="10" t="n"/>
      <c r="S78" s="15">
        <f>IF(Q78="","",IFERROR(R78/Q78,0))</f>
        <v/>
      </c>
      <c r="T78" s="10" t="n"/>
      <c r="U78" s="15">
        <f>IF(Q78="","",IFERROR(T78/Q78,0))</f>
        <v/>
      </c>
      <c r="V78" s="10" t="n"/>
      <c r="W78" s="3" t="n"/>
      <c r="X78" s="14">
        <f>IF(M78="","",IF(M78="Planifiée","À vérifier",IF(M78="Publiée","Publié","En préparation")))</f>
        <v/>
      </c>
      <c r="Y78" s="16">
        <f>IF(E78="","",IFERROR(VLOOKUP(E78,'Paramètres'!$A$4:$C$7,3,FALSE),0))</f>
        <v/>
      </c>
    </row>
    <row r="79" ht="23" customHeight="1">
      <c r="A79" s="4" t="n"/>
      <c r="B79" s="5" t="n"/>
      <c r="C79" s="6">
        <f>IF(B79="","",CHOOSE(WEEKDAY(B79,2),"lundi","mardi","mercredi","jeudi","vendredi","samedi","dimanche"))</f>
        <v/>
      </c>
      <c r="D79" s="7" t="n"/>
      <c r="E79" s="4" t="n"/>
      <c r="F79" s="4" t="n"/>
      <c r="G79" s="3" t="n"/>
      <c r="H79" s="3" t="n"/>
      <c r="I79" s="4" t="n"/>
      <c r="J79" s="3" t="n"/>
      <c r="K79" s="4" t="n"/>
      <c r="L79" s="4" t="n"/>
      <c r="M79" s="4" t="n"/>
      <c r="N79" s="3" t="n"/>
      <c r="O79" s="9" t="n"/>
      <c r="P79" s="10" t="n"/>
      <c r="Q79" s="10" t="n"/>
      <c r="R79" s="10" t="n"/>
      <c r="S79" s="11">
        <f>IF(Q79="","",IFERROR(R79/Q79,0))</f>
        <v/>
      </c>
      <c r="T79" s="10" t="n"/>
      <c r="U79" s="11">
        <f>IF(Q79="","",IFERROR(T79/Q79,0))</f>
        <v/>
      </c>
      <c r="V79" s="10" t="n"/>
      <c r="W79" s="3" t="n"/>
      <c r="X79" s="6">
        <f>IF(M79="","",IF(M79="Planifiée","À vérifier",IF(M79="Publiée","Publié","En préparation")))</f>
        <v/>
      </c>
      <c r="Y79" s="12">
        <f>IF(E79="","",IFERROR(VLOOKUP(E79,'Paramètres'!$A$4:$C$7,3,FALSE),0))</f>
        <v/>
      </c>
    </row>
    <row r="80" ht="23" customHeight="1">
      <c r="A80" s="4" t="n"/>
      <c r="B80" s="5" t="n"/>
      <c r="C80" s="14">
        <f>IF(B80="","",CHOOSE(WEEKDAY(B80,2),"lundi","mardi","mercredi","jeudi","vendredi","samedi","dimanche"))</f>
        <v/>
      </c>
      <c r="D80" s="7" t="n"/>
      <c r="E80" s="4" t="n"/>
      <c r="F80" s="4" t="n"/>
      <c r="G80" s="3" t="n"/>
      <c r="H80" s="3" t="n"/>
      <c r="I80" s="4" t="n"/>
      <c r="J80" s="3" t="n"/>
      <c r="K80" s="4" t="n"/>
      <c r="L80" s="4" t="n"/>
      <c r="M80" s="4" t="n"/>
      <c r="N80" s="3" t="n"/>
      <c r="O80" s="9" t="n"/>
      <c r="P80" s="10" t="n"/>
      <c r="Q80" s="10" t="n"/>
      <c r="R80" s="10" t="n"/>
      <c r="S80" s="15">
        <f>IF(Q80="","",IFERROR(R80/Q80,0))</f>
        <v/>
      </c>
      <c r="T80" s="10" t="n"/>
      <c r="U80" s="15">
        <f>IF(Q80="","",IFERROR(T80/Q80,0))</f>
        <v/>
      </c>
      <c r="V80" s="10" t="n"/>
      <c r="W80" s="3" t="n"/>
      <c r="X80" s="14">
        <f>IF(M80="","",IF(M80="Planifiée","À vérifier",IF(M80="Publiée","Publié","En préparation")))</f>
        <v/>
      </c>
      <c r="Y80" s="16">
        <f>IF(E80="","",IFERROR(VLOOKUP(E80,'Paramètres'!$A$4:$C$7,3,FALSE),0))</f>
        <v/>
      </c>
    </row>
    <row r="81" ht="23" customHeight="1">
      <c r="A81" s="4" t="n"/>
      <c r="B81" s="5" t="n"/>
      <c r="C81" s="6">
        <f>IF(B81="","",CHOOSE(WEEKDAY(B81,2),"lundi","mardi","mercredi","jeudi","vendredi","samedi","dimanche"))</f>
        <v/>
      </c>
      <c r="D81" s="7" t="n"/>
      <c r="E81" s="4" t="n"/>
      <c r="F81" s="4" t="n"/>
      <c r="G81" s="3" t="n"/>
      <c r="H81" s="3" t="n"/>
      <c r="I81" s="4" t="n"/>
      <c r="J81" s="3" t="n"/>
      <c r="K81" s="4" t="n"/>
      <c r="L81" s="4" t="n"/>
      <c r="M81" s="4" t="n"/>
      <c r="N81" s="3" t="n"/>
      <c r="O81" s="9" t="n"/>
      <c r="P81" s="10" t="n"/>
      <c r="Q81" s="10" t="n"/>
      <c r="R81" s="10" t="n"/>
      <c r="S81" s="11">
        <f>IF(Q81="","",IFERROR(R81/Q81,0))</f>
        <v/>
      </c>
      <c r="T81" s="10" t="n"/>
      <c r="U81" s="11">
        <f>IF(Q81="","",IFERROR(T81/Q81,0))</f>
        <v/>
      </c>
      <c r="V81" s="10" t="n"/>
      <c r="W81" s="3" t="n"/>
      <c r="X81" s="6">
        <f>IF(M81="","",IF(M81="Planifiée","À vérifier",IF(M81="Publiée","Publié","En préparation")))</f>
        <v/>
      </c>
      <c r="Y81" s="12">
        <f>IF(E81="","",IFERROR(VLOOKUP(E81,'Paramètres'!$A$4:$C$7,3,FALSE),0))</f>
        <v/>
      </c>
    </row>
    <row r="82" ht="23" customHeight="1">
      <c r="A82" s="4" t="n"/>
      <c r="B82" s="5" t="n"/>
      <c r="C82" s="14">
        <f>IF(B82="","",CHOOSE(WEEKDAY(B82,2),"lundi","mardi","mercredi","jeudi","vendredi","samedi","dimanche"))</f>
        <v/>
      </c>
      <c r="D82" s="7" t="n"/>
      <c r="E82" s="4" t="n"/>
      <c r="F82" s="4" t="n"/>
      <c r="G82" s="3" t="n"/>
      <c r="H82" s="3" t="n"/>
      <c r="I82" s="4" t="n"/>
      <c r="J82" s="3" t="n"/>
      <c r="K82" s="4" t="n"/>
      <c r="L82" s="4" t="n"/>
      <c r="M82" s="4" t="n"/>
      <c r="N82" s="3" t="n"/>
      <c r="O82" s="9" t="n"/>
      <c r="P82" s="10" t="n"/>
      <c r="Q82" s="10" t="n"/>
      <c r="R82" s="10" t="n"/>
      <c r="S82" s="15">
        <f>IF(Q82="","",IFERROR(R82/Q82,0))</f>
        <v/>
      </c>
      <c r="T82" s="10" t="n"/>
      <c r="U82" s="15">
        <f>IF(Q82="","",IFERROR(T82/Q82,0))</f>
        <v/>
      </c>
      <c r="V82" s="10" t="n"/>
      <c r="W82" s="3" t="n"/>
      <c r="X82" s="14">
        <f>IF(M82="","",IF(M82="Planifiée","À vérifier",IF(M82="Publiée","Publié","En préparation")))</f>
        <v/>
      </c>
      <c r="Y82" s="16">
        <f>IF(E82="","",IFERROR(VLOOKUP(E82,'Paramètres'!$A$4:$C$7,3,FALSE),0))</f>
        <v/>
      </c>
    </row>
    <row r="83" ht="23" customHeight="1">
      <c r="A83" s="4" t="n"/>
      <c r="B83" s="5" t="n"/>
      <c r="C83" s="6">
        <f>IF(B83="","",CHOOSE(WEEKDAY(B83,2),"lundi","mardi","mercredi","jeudi","vendredi","samedi","dimanche"))</f>
        <v/>
      </c>
      <c r="D83" s="7" t="n"/>
      <c r="E83" s="4" t="n"/>
      <c r="F83" s="4" t="n"/>
      <c r="G83" s="3" t="n"/>
      <c r="H83" s="3" t="n"/>
      <c r="I83" s="4" t="n"/>
      <c r="J83" s="3" t="n"/>
      <c r="K83" s="4" t="n"/>
      <c r="L83" s="4" t="n"/>
      <c r="M83" s="4" t="n"/>
      <c r="N83" s="3" t="n"/>
      <c r="O83" s="9" t="n"/>
      <c r="P83" s="10" t="n"/>
      <c r="Q83" s="10" t="n"/>
      <c r="R83" s="10" t="n"/>
      <c r="S83" s="11">
        <f>IF(Q83="","",IFERROR(R83/Q83,0))</f>
        <v/>
      </c>
      <c r="T83" s="10" t="n"/>
      <c r="U83" s="11">
        <f>IF(Q83="","",IFERROR(T83/Q83,0))</f>
        <v/>
      </c>
      <c r="V83" s="10" t="n"/>
      <c r="W83" s="3" t="n"/>
      <c r="X83" s="6">
        <f>IF(M83="","",IF(M83="Planifiée","À vérifier",IF(M83="Publiée","Publié","En préparation")))</f>
        <v/>
      </c>
      <c r="Y83" s="12">
        <f>IF(E83="","",IFERROR(VLOOKUP(E83,'Paramètres'!$A$4:$C$7,3,FALSE),0))</f>
        <v/>
      </c>
    </row>
    <row r="84" ht="23" customHeight="1">
      <c r="A84" s="4" t="n"/>
      <c r="B84" s="5" t="n"/>
      <c r="C84" s="14">
        <f>IF(B84="","",CHOOSE(WEEKDAY(B84,2),"lundi","mardi","mercredi","jeudi","vendredi","samedi","dimanche"))</f>
        <v/>
      </c>
      <c r="D84" s="7" t="n"/>
      <c r="E84" s="4" t="n"/>
      <c r="F84" s="4" t="n"/>
      <c r="G84" s="3" t="n"/>
      <c r="H84" s="3" t="n"/>
      <c r="I84" s="4" t="n"/>
      <c r="J84" s="3" t="n"/>
      <c r="K84" s="4" t="n"/>
      <c r="L84" s="4" t="n"/>
      <c r="M84" s="4" t="n"/>
      <c r="N84" s="3" t="n"/>
      <c r="O84" s="9" t="n"/>
      <c r="P84" s="10" t="n"/>
      <c r="Q84" s="10" t="n"/>
      <c r="R84" s="10" t="n"/>
      <c r="S84" s="15">
        <f>IF(Q84="","",IFERROR(R84/Q84,0))</f>
        <v/>
      </c>
      <c r="T84" s="10" t="n"/>
      <c r="U84" s="15">
        <f>IF(Q84="","",IFERROR(T84/Q84,0))</f>
        <v/>
      </c>
      <c r="V84" s="10" t="n"/>
      <c r="W84" s="3" t="n"/>
      <c r="X84" s="14">
        <f>IF(M84="","",IF(M84="Planifiée","À vérifier",IF(M84="Publiée","Publié","En préparation")))</f>
        <v/>
      </c>
      <c r="Y84" s="16">
        <f>IF(E84="","",IFERROR(VLOOKUP(E84,'Paramètres'!$A$4:$C$7,3,FALSE),0))</f>
        <v/>
      </c>
    </row>
    <row r="85" ht="23" customHeight="1">
      <c r="A85" s="4" t="n"/>
      <c r="B85" s="5" t="n"/>
      <c r="C85" s="6">
        <f>IF(B85="","",CHOOSE(WEEKDAY(B85,2),"lundi","mardi","mercredi","jeudi","vendredi","samedi","dimanche"))</f>
        <v/>
      </c>
      <c r="D85" s="7" t="n"/>
      <c r="E85" s="4" t="n"/>
      <c r="F85" s="4" t="n"/>
      <c r="G85" s="3" t="n"/>
      <c r="H85" s="3" t="n"/>
      <c r="I85" s="4" t="n"/>
      <c r="J85" s="3" t="n"/>
      <c r="K85" s="4" t="n"/>
      <c r="L85" s="4" t="n"/>
      <c r="M85" s="4" t="n"/>
      <c r="N85" s="3" t="n"/>
      <c r="O85" s="9" t="n"/>
      <c r="P85" s="10" t="n"/>
      <c r="Q85" s="10" t="n"/>
      <c r="R85" s="10" t="n"/>
      <c r="S85" s="11">
        <f>IF(Q85="","",IFERROR(R85/Q85,0))</f>
        <v/>
      </c>
      <c r="T85" s="10" t="n"/>
      <c r="U85" s="11">
        <f>IF(Q85="","",IFERROR(T85/Q85,0))</f>
        <v/>
      </c>
      <c r="V85" s="10" t="n"/>
      <c r="W85" s="3" t="n"/>
      <c r="X85" s="6">
        <f>IF(M85="","",IF(M85="Planifiée","À vérifier",IF(M85="Publiée","Publié","En préparation")))</f>
        <v/>
      </c>
      <c r="Y85" s="12">
        <f>IF(E85="","",IFERROR(VLOOKUP(E85,'Paramètres'!$A$4:$C$7,3,FALSE),0))</f>
        <v/>
      </c>
    </row>
    <row r="86" ht="23" customHeight="1">
      <c r="A86" s="4" t="n"/>
      <c r="B86" s="5" t="n"/>
      <c r="C86" s="14">
        <f>IF(B86="","",CHOOSE(WEEKDAY(B86,2),"lundi","mardi","mercredi","jeudi","vendredi","samedi","dimanche"))</f>
        <v/>
      </c>
      <c r="D86" s="7" t="n"/>
      <c r="E86" s="4" t="n"/>
      <c r="F86" s="4" t="n"/>
      <c r="G86" s="3" t="n"/>
      <c r="H86" s="3" t="n"/>
      <c r="I86" s="4" t="n"/>
      <c r="J86" s="3" t="n"/>
      <c r="K86" s="4" t="n"/>
      <c r="L86" s="4" t="n"/>
      <c r="M86" s="4" t="n"/>
      <c r="N86" s="3" t="n"/>
      <c r="O86" s="9" t="n"/>
      <c r="P86" s="10" t="n"/>
      <c r="Q86" s="10" t="n"/>
      <c r="R86" s="10" t="n"/>
      <c r="S86" s="15">
        <f>IF(Q86="","",IFERROR(R86/Q86,0))</f>
        <v/>
      </c>
      <c r="T86" s="10" t="n"/>
      <c r="U86" s="15">
        <f>IF(Q86="","",IFERROR(T86/Q86,0))</f>
        <v/>
      </c>
      <c r="V86" s="10" t="n"/>
      <c r="W86" s="3" t="n"/>
      <c r="X86" s="14">
        <f>IF(M86="","",IF(M86="Planifiée","À vérifier",IF(M86="Publiée","Publié","En préparation")))</f>
        <v/>
      </c>
      <c r="Y86" s="16">
        <f>IF(E86="","",IFERROR(VLOOKUP(E86,'Paramètres'!$A$4:$C$7,3,FALSE),0))</f>
        <v/>
      </c>
    </row>
    <row r="87" ht="23" customHeight="1">
      <c r="A87" s="4" t="n"/>
      <c r="B87" s="5" t="n"/>
      <c r="C87" s="6">
        <f>IF(B87="","",CHOOSE(WEEKDAY(B87,2),"lundi","mardi","mercredi","jeudi","vendredi","samedi","dimanche"))</f>
        <v/>
      </c>
      <c r="D87" s="7" t="n"/>
      <c r="E87" s="4" t="n"/>
      <c r="F87" s="4" t="n"/>
      <c r="G87" s="3" t="n"/>
      <c r="H87" s="3" t="n"/>
      <c r="I87" s="4" t="n"/>
      <c r="J87" s="3" t="n"/>
      <c r="K87" s="4" t="n"/>
      <c r="L87" s="4" t="n"/>
      <c r="M87" s="4" t="n"/>
      <c r="N87" s="3" t="n"/>
      <c r="O87" s="9" t="n"/>
      <c r="P87" s="10" t="n"/>
      <c r="Q87" s="10" t="n"/>
      <c r="R87" s="10" t="n"/>
      <c r="S87" s="11">
        <f>IF(Q87="","",IFERROR(R87/Q87,0))</f>
        <v/>
      </c>
      <c r="T87" s="10" t="n"/>
      <c r="U87" s="11">
        <f>IF(Q87="","",IFERROR(T87/Q87,0))</f>
        <v/>
      </c>
      <c r="V87" s="10" t="n"/>
      <c r="W87" s="3" t="n"/>
      <c r="X87" s="6">
        <f>IF(M87="","",IF(M87="Planifiée","À vérifier",IF(M87="Publiée","Publié","En préparation")))</f>
        <v/>
      </c>
      <c r="Y87" s="12">
        <f>IF(E87="","",IFERROR(VLOOKUP(E87,'Paramètres'!$A$4:$C$7,3,FALSE),0))</f>
        <v/>
      </c>
    </row>
    <row r="88" ht="23" customHeight="1">
      <c r="A88" s="4" t="n"/>
      <c r="B88" s="5" t="n"/>
      <c r="C88" s="14">
        <f>IF(B88="","",CHOOSE(WEEKDAY(B88,2),"lundi","mardi","mercredi","jeudi","vendredi","samedi","dimanche"))</f>
        <v/>
      </c>
      <c r="D88" s="7" t="n"/>
      <c r="E88" s="4" t="n"/>
      <c r="F88" s="4" t="n"/>
      <c r="G88" s="3" t="n"/>
      <c r="H88" s="3" t="n"/>
      <c r="I88" s="4" t="n"/>
      <c r="J88" s="3" t="n"/>
      <c r="K88" s="4" t="n"/>
      <c r="L88" s="4" t="n"/>
      <c r="M88" s="4" t="n"/>
      <c r="N88" s="3" t="n"/>
      <c r="O88" s="9" t="n"/>
      <c r="P88" s="10" t="n"/>
      <c r="Q88" s="10" t="n"/>
      <c r="R88" s="10" t="n"/>
      <c r="S88" s="15">
        <f>IF(Q88="","",IFERROR(R88/Q88,0))</f>
        <v/>
      </c>
      <c r="T88" s="10" t="n"/>
      <c r="U88" s="15">
        <f>IF(Q88="","",IFERROR(T88/Q88,0))</f>
        <v/>
      </c>
      <c r="V88" s="10" t="n"/>
      <c r="W88" s="3" t="n"/>
      <c r="X88" s="14">
        <f>IF(M88="","",IF(M88="Planifiée","À vérifier",IF(M88="Publiée","Publié","En préparation")))</f>
        <v/>
      </c>
      <c r="Y88" s="16">
        <f>IF(E88="","",IFERROR(VLOOKUP(E88,'Paramètres'!$A$4:$C$7,3,FALSE),0))</f>
        <v/>
      </c>
    </row>
    <row r="89" ht="23" customHeight="1">
      <c r="A89" s="4" t="n"/>
      <c r="B89" s="5" t="n"/>
      <c r="C89" s="6">
        <f>IF(B89="","",CHOOSE(WEEKDAY(B89,2),"lundi","mardi","mercredi","jeudi","vendredi","samedi","dimanche"))</f>
        <v/>
      </c>
      <c r="D89" s="7" t="n"/>
      <c r="E89" s="4" t="n"/>
      <c r="F89" s="4" t="n"/>
      <c r="G89" s="3" t="n"/>
      <c r="H89" s="3" t="n"/>
      <c r="I89" s="4" t="n"/>
      <c r="J89" s="3" t="n"/>
      <c r="K89" s="4" t="n"/>
      <c r="L89" s="4" t="n"/>
      <c r="M89" s="4" t="n"/>
      <c r="N89" s="3" t="n"/>
      <c r="O89" s="9" t="n"/>
      <c r="P89" s="10" t="n"/>
      <c r="Q89" s="10" t="n"/>
      <c r="R89" s="10" t="n"/>
      <c r="S89" s="11">
        <f>IF(Q89="","",IFERROR(R89/Q89,0))</f>
        <v/>
      </c>
      <c r="T89" s="10" t="n"/>
      <c r="U89" s="11">
        <f>IF(Q89="","",IFERROR(T89/Q89,0))</f>
        <v/>
      </c>
      <c r="V89" s="10" t="n"/>
      <c r="W89" s="3" t="n"/>
      <c r="X89" s="6">
        <f>IF(M89="","",IF(M89="Planifiée","À vérifier",IF(M89="Publiée","Publié","En préparation")))</f>
        <v/>
      </c>
      <c r="Y89" s="12">
        <f>IF(E89="","",IFERROR(VLOOKUP(E89,'Paramètres'!$A$4:$C$7,3,FALSE),0))</f>
        <v/>
      </c>
    </row>
    <row r="90" ht="23" customHeight="1">
      <c r="A90" s="4" t="n"/>
      <c r="B90" s="5" t="n"/>
      <c r="C90" s="14">
        <f>IF(B90="","",CHOOSE(WEEKDAY(B90,2),"lundi","mardi","mercredi","jeudi","vendredi","samedi","dimanche"))</f>
        <v/>
      </c>
      <c r="D90" s="7" t="n"/>
      <c r="E90" s="4" t="n"/>
      <c r="F90" s="4" t="n"/>
      <c r="G90" s="3" t="n"/>
      <c r="H90" s="3" t="n"/>
      <c r="I90" s="4" t="n"/>
      <c r="J90" s="3" t="n"/>
      <c r="K90" s="4" t="n"/>
      <c r="L90" s="4" t="n"/>
      <c r="M90" s="4" t="n"/>
      <c r="N90" s="3" t="n"/>
      <c r="O90" s="9" t="n"/>
      <c r="P90" s="10" t="n"/>
      <c r="Q90" s="10" t="n"/>
      <c r="R90" s="10" t="n"/>
      <c r="S90" s="15">
        <f>IF(Q90="","",IFERROR(R90/Q90,0))</f>
        <v/>
      </c>
      <c r="T90" s="10" t="n"/>
      <c r="U90" s="15">
        <f>IF(Q90="","",IFERROR(T90/Q90,0))</f>
        <v/>
      </c>
      <c r="V90" s="10" t="n"/>
      <c r="W90" s="3" t="n"/>
      <c r="X90" s="14">
        <f>IF(M90="","",IF(M90="Planifiée","À vérifier",IF(M90="Publiée","Publié","En préparation")))</f>
        <v/>
      </c>
      <c r="Y90" s="16">
        <f>IF(E90="","",IFERROR(VLOOKUP(E90,'Paramètres'!$A$4:$C$7,3,FALSE),0))</f>
        <v/>
      </c>
    </row>
    <row r="91" ht="23" customHeight="1">
      <c r="A91" s="4" t="n"/>
      <c r="B91" s="5" t="n"/>
      <c r="C91" s="6">
        <f>IF(B91="","",CHOOSE(WEEKDAY(B91,2),"lundi","mardi","mercredi","jeudi","vendredi","samedi","dimanche"))</f>
        <v/>
      </c>
      <c r="D91" s="7" t="n"/>
      <c r="E91" s="4" t="n"/>
      <c r="F91" s="4" t="n"/>
      <c r="G91" s="3" t="n"/>
      <c r="H91" s="3" t="n"/>
      <c r="I91" s="4" t="n"/>
      <c r="J91" s="3" t="n"/>
      <c r="K91" s="4" t="n"/>
      <c r="L91" s="4" t="n"/>
      <c r="M91" s="4" t="n"/>
      <c r="N91" s="3" t="n"/>
      <c r="O91" s="9" t="n"/>
      <c r="P91" s="10" t="n"/>
      <c r="Q91" s="10" t="n"/>
      <c r="R91" s="10" t="n"/>
      <c r="S91" s="11">
        <f>IF(Q91="","",IFERROR(R91/Q91,0))</f>
        <v/>
      </c>
      <c r="T91" s="10" t="n"/>
      <c r="U91" s="11">
        <f>IF(Q91="","",IFERROR(T91/Q91,0))</f>
        <v/>
      </c>
      <c r="V91" s="10" t="n"/>
      <c r="W91" s="3" t="n"/>
      <c r="X91" s="6">
        <f>IF(M91="","",IF(M91="Planifiée","À vérifier",IF(M91="Publiée","Publié","En préparation")))</f>
        <v/>
      </c>
      <c r="Y91" s="12">
        <f>IF(E91="","",IFERROR(VLOOKUP(E91,'Paramètres'!$A$4:$C$7,3,FALSE),0))</f>
        <v/>
      </c>
    </row>
    <row r="92" ht="23" customHeight="1">
      <c r="A92" s="4" t="n"/>
      <c r="B92" s="5" t="n"/>
      <c r="C92" s="14">
        <f>IF(B92="","",CHOOSE(WEEKDAY(B92,2),"lundi","mardi","mercredi","jeudi","vendredi","samedi","dimanche"))</f>
        <v/>
      </c>
      <c r="D92" s="7" t="n"/>
      <c r="E92" s="4" t="n"/>
      <c r="F92" s="4" t="n"/>
      <c r="G92" s="3" t="n"/>
      <c r="H92" s="3" t="n"/>
      <c r="I92" s="4" t="n"/>
      <c r="J92" s="3" t="n"/>
      <c r="K92" s="4" t="n"/>
      <c r="L92" s="4" t="n"/>
      <c r="M92" s="4" t="n"/>
      <c r="N92" s="3" t="n"/>
      <c r="O92" s="9" t="n"/>
      <c r="P92" s="10" t="n"/>
      <c r="Q92" s="10" t="n"/>
      <c r="R92" s="10" t="n"/>
      <c r="S92" s="15">
        <f>IF(Q92="","",IFERROR(R92/Q92,0))</f>
        <v/>
      </c>
      <c r="T92" s="10" t="n"/>
      <c r="U92" s="15">
        <f>IF(Q92="","",IFERROR(T92/Q92,0))</f>
        <v/>
      </c>
      <c r="V92" s="10" t="n"/>
      <c r="W92" s="3" t="n"/>
      <c r="X92" s="14">
        <f>IF(M92="","",IF(M92="Planifiée","À vérifier",IF(M92="Publiée","Publié","En préparation")))</f>
        <v/>
      </c>
      <c r="Y92" s="16">
        <f>IF(E92="","",IFERROR(VLOOKUP(E92,'Paramètres'!$A$4:$C$7,3,FALSE),0))</f>
        <v/>
      </c>
    </row>
    <row r="93" ht="23" customHeight="1">
      <c r="A93" s="4" t="n"/>
      <c r="B93" s="5" t="n"/>
      <c r="C93" s="6">
        <f>IF(B93="","",CHOOSE(WEEKDAY(B93,2),"lundi","mardi","mercredi","jeudi","vendredi","samedi","dimanche"))</f>
        <v/>
      </c>
      <c r="D93" s="7" t="n"/>
      <c r="E93" s="4" t="n"/>
      <c r="F93" s="4" t="n"/>
      <c r="G93" s="3" t="n"/>
      <c r="H93" s="3" t="n"/>
      <c r="I93" s="4" t="n"/>
      <c r="J93" s="3" t="n"/>
      <c r="K93" s="4" t="n"/>
      <c r="L93" s="4" t="n"/>
      <c r="M93" s="4" t="n"/>
      <c r="N93" s="3" t="n"/>
      <c r="O93" s="9" t="n"/>
      <c r="P93" s="10" t="n"/>
      <c r="Q93" s="10" t="n"/>
      <c r="R93" s="10" t="n"/>
      <c r="S93" s="11">
        <f>IF(Q93="","",IFERROR(R93/Q93,0))</f>
        <v/>
      </c>
      <c r="T93" s="10" t="n"/>
      <c r="U93" s="11">
        <f>IF(Q93="","",IFERROR(T93/Q93,0))</f>
        <v/>
      </c>
      <c r="V93" s="10" t="n"/>
      <c r="W93" s="3" t="n"/>
      <c r="X93" s="6">
        <f>IF(M93="","",IF(M93="Planifiée","À vérifier",IF(M93="Publiée","Publié","En préparation")))</f>
        <v/>
      </c>
      <c r="Y93" s="12">
        <f>IF(E93="","",IFERROR(VLOOKUP(E93,'Paramètres'!$A$4:$C$7,3,FALSE),0))</f>
        <v/>
      </c>
    </row>
    <row r="94" ht="23" customHeight="1">
      <c r="A94" s="4" t="n"/>
      <c r="B94" s="5" t="n"/>
      <c r="C94" s="14">
        <f>IF(B94="","",CHOOSE(WEEKDAY(B94,2),"lundi","mardi","mercredi","jeudi","vendredi","samedi","dimanche"))</f>
        <v/>
      </c>
      <c r="D94" s="7" t="n"/>
      <c r="E94" s="4" t="n"/>
      <c r="F94" s="4" t="n"/>
      <c r="G94" s="3" t="n"/>
      <c r="H94" s="3" t="n"/>
      <c r="I94" s="4" t="n"/>
      <c r="J94" s="3" t="n"/>
      <c r="K94" s="4" t="n"/>
      <c r="L94" s="4" t="n"/>
      <c r="M94" s="4" t="n"/>
      <c r="N94" s="3" t="n"/>
      <c r="O94" s="9" t="n"/>
      <c r="P94" s="10" t="n"/>
      <c r="Q94" s="10" t="n"/>
      <c r="R94" s="10" t="n"/>
      <c r="S94" s="15">
        <f>IF(Q94="","",IFERROR(R94/Q94,0))</f>
        <v/>
      </c>
      <c r="T94" s="10" t="n"/>
      <c r="U94" s="15">
        <f>IF(Q94="","",IFERROR(T94/Q94,0))</f>
        <v/>
      </c>
      <c r="V94" s="10" t="n"/>
      <c r="W94" s="3" t="n"/>
      <c r="X94" s="14">
        <f>IF(M94="","",IF(M94="Planifiée","À vérifier",IF(M94="Publiée","Publié","En préparation")))</f>
        <v/>
      </c>
      <c r="Y94" s="16">
        <f>IF(E94="","",IFERROR(VLOOKUP(E94,'Paramètres'!$A$4:$C$7,3,FALSE),0))</f>
        <v/>
      </c>
    </row>
    <row r="95" ht="23" customHeight="1">
      <c r="A95" s="4" t="n"/>
      <c r="B95" s="5" t="n"/>
      <c r="C95" s="6">
        <f>IF(B95="","",CHOOSE(WEEKDAY(B95,2),"lundi","mardi","mercredi","jeudi","vendredi","samedi","dimanche"))</f>
        <v/>
      </c>
      <c r="D95" s="7" t="n"/>
      <c r="E95" s="4" t="n"/>
      <c r="F95" s="4" t="n"/>
      <c r="G95" s="3" t="n"/>
      <c r="H95" s="3" t="n"/>
      <c r="I95" s="4" t="n"/>
      <c r="J95" s="3" t="n"/>
      <c r="K95" s="4" t="n"/>
      <c r="L95" s="4" t="n"/>
      <c r="M95" s="4" t="n"/>
      <c r="N95" s="3" t="n"/>
      <c r="O95" s="9" t="n"/>
      <c r="P95" s="10" t="n"/>
      <c r="Q95" s="10" t="n"/>
      <c r="R95" s="10" t="n"/>
      <c r="S95" s="11">
        <f>IF(Q95="","",IFERROR(R95/Q95,0))</f>
        <v/>
      </c>
      <c r="T95" s="10" t="n"/>
      <c r="U95" s="11">
        <f>IF(Q95="","",IFERROR(T95/Q95,0))</f>
        <v/>
      </c>
      <c r="V95" s="10" t="n"/>
      <c r="W95" s="3" t="n"/>
      <c r="X95" s="6">
        <f>IF(M95="","",IF(M95="Planifiée","À vérifier",IF(M95="Publiée","Publié","En préparation")))</f>
        <v/>
      </c>
      <c r="Y95" s="12">
        <f>IF(E95="","",IFERROR(VLOOKUP(E95,'Paramètres'!$A$4:$C$7,3,FALSE),0))</f>
        <v/>
      </c>
    </row>
    <row r="96" ht="23" customHeight="1">
      <c r="A96" s="4" t="n"/>
      <c r="B96" s="5" t="n"/>
      <c r="C96" s="14">
        <f>IF(B96="","",CHOOSE(WEEKDAY(B96,2),"lundi","mardi","mercredi","jeudi","vendredi","samedi","dimanche"))</f>
        <v/>
      </c>
      <c r="D96" s="7" t="n"/>
      <c r="E96" s="4" t="n"/>
      <c r="F96" s="4" t="n"/>
      <c r="G96" s="3" t="n"/>
      <c r="H96" s="3" t="n"/>
      <c r="I96" s="4" t="n"/>
      <c r="J96" s="3" t="n"/>
      <c r="K96" s="4" t="n"/>
      <c r="L96" s="4" t="n"/>
      <c r="M96" s="4" t="n"/>
      <c r="N96" s="3" t="n"/>
      <c r="O96" s="9" t="n"/>
      <c r="P96" s="10" t="n"/>
      <c r="Q96" s="10" t="n"/>
      <c r="R96" s="10" t="n"/>
      <c r="S96" s="15">
        <f>IF(Q96="","",IFERROR(R96/Q96,0))</f>
        <v/>
      </c>
      <c r="T96" s="10" t="n"/>
      <c r="U96" s="15">
        <f>IF(Q96="","",IFERROR(T96/Q96,0))</f>
        <v/>
      </c>
      <c r="V96" s="10" t="n"/>
      <c r="W96" s="3" t="n"/>
      <c r="X96" s="14">
        <f>IF(M96="","",IF(M96="Planifiée","À vérifier",IF(M96="Publiée","Publié","En préparation")))</f>
        <v/>
      </c>
      <c r="Y96" s="16">
        <f>IF(E96="","",IFERROR(VLOOKUP(E96,'Paramètres'!$A$4:$C$7,3,FALSE),0))</f>
        <v/>
      </c>
    </row>
    <row r="97" ht="23" customHeight="1">
      <c r="A97" s="4" t="n"/>
      <c r="B97" s="5" t="n"/>
      <c r="C97" s="6">
        <f>IF(B97="","",CHOOSE(WEEKDAY(B97,2),"lundi","mardi","mercredi","jeudi","vendredi","samedi","dimanche"))</f>
        <v/>
      </c>
      <c r="D97" s="7" t="n"/>
      <c r="E97" s="4" t="n"/>
      <c r="F97" s="4" t="n"/>
      <c r="G97" s="3" t="n"/>
      <c r="H97" s="3" t="n"/>
      <c r="I97" s="4" t="n"/>
      <c r="J97" s="3" t="n"/>
      <c r="K97" s="4" t="n"/>
      <c r="L97" s="4" t="n"/>
      <c r="M97" s="4" t="n"/>
      <c r="N97" s="3" t="n"/>
      <c r="O97" s="9" t="n"/>
      <c r="P97" s="10" t="n"/>
      <c r="Q97" s="10" t="n"/>
      <c r="R97" s="10" t="n"/>
      <c r="S97" s="11">
        <f>IF(Q97="","",IFERROR(R97/Q97,0))</f>
        <v/>
      </c>
      <c r="T97" s="10" t="n"/>
      <c r="U97" s="11">
        <f>IF(Q97="","",IFERROR(T97/Q97,0))</f>
        <v/>
      </c>
      <c r="V97" s="10" t="n"/>
      <c r="W97" s="3" t="n"/>
      <c r="X97" s="6">
        <f>IF(M97="","",IF(M97="Planifiée","À vérifier",IF(M97="Publiée","Publié","En préparation")))</f>
        <v/>
      </c>
      <c r="Y97" s="12">
        <f>IF(E97="","",IFERROR(VLOOKUP(E97,'Paramètres'!$A$4:$C$7,3,FALSE),0))</f>
        <v/>
      </c>
    </row>
    <row r="98" ht="23" customHeight="1">
      <c r="A98" s="4" t="n"/>
      <c r="B98" s="5" t="n"/>
      <c r="C98" s="14">
        <f>IF(B98="","",CHOOSE(WEEKDAY(B98,2),"lundi","mardi","mercredi","jeudi","vendredi","samedi","dimanche"))</f>
        <v/>
      </c>
      <c r="D98" s="7" t="n"/>
      <c r="E98" s="4" t="n"/>
      <c r="F98" s="4" t="n"/>
      <c r="G98" s="3" t="n"/>
      <c r="H98" s="3" t="n"/>
      <c r="I98" s="4" t="n"/>
      <c r="J98" s="3" t="n"/>
      <c r="K98" s="4" t="n"/>
      <c r="L98" s="4" t="n"/>
      <c r="M98" s="4" t="n"/>
      <c r="N98" s="3" t="n"/>
      <c r="O98" s="9" t="n"/>
      <c r="P98" s="10" t="n"/>
      <c r="Q98" s="10" t="n"/>
      <c r="R98" s="10" t="n"/>
      <c r="S98" s="15">
        <f>IF(Q98="","",IFERROR(R98/Q98,0))</f>
        <v/>
      </c>
      <c r="T98" s="10" t="n"/>
      <c r="U98" s="15">
        <f>IF(Q98="","",IFERROR(T98/Q98,0))</f>
        <v/>
      </c>
      <c r="V98" s="10" t="n"/>
      <c r="W98" s="3" t="n"/>
      <c r="X98" s="14">
        <f>IF(M98="","",IF(M98="Planifiée","À vérifier",IF(M98="Publiée","Publié","En préparation")))</f>
        <v/>
      </c>
      <c r="Y98" s="16">
        <f>IF(E98="","",IFERROR(VLOOKUP(E98,'Paramètres'!$A$4:$C$7,3,FALSE),0))</f>
        <v/>
      </c>
    </row>
    <row r="99" ht="23" customHeight="1">
      <c r="A99" s="4" t="n"/>
      <c r="B99" s="5" t="n"/>
      <c r="C99" s="6">
        <f>IF(B99="","",CHOOSE(WEEKDAY(B99,2),"lundi","mardi","mercredi","jeudi","vendredi","samedi","dimanche"))</f>
        <v/>
      </c>
      <c r="D99" s="7" t="n"/>
      <c r="E99" s="4" t="n"/>
      <c r="F99" s="4" t="n"/>
      <c r="G99" s="3" t="n"/>
      <c r="H99" s="3" t="n"/>
      <c r="I99" s="4" t="n"/>
      <c r="J99" s="3" t="n"/>
      <c r="K99" s="4" t="n"/>
      <c r="L99" s="4" t="n"/>
      <c r="M99" s="4" t="n"/>
      <c r="N99" s="3" t="n"/>
      <c r="O99" s="9" t="n"/>
      <c r="P99" s="10" t="n"/>
      <c r="Q99" s="10" t="n"/>
      <c r="R99" s="10" t="n"/>
      <c r="S99" s="11">
        <f>IF(Q99="","",IFERROR(R99/Q99,0))</f>
        <v/>
      </c>
      <c r="T99" s="10" t="n"/>
      <c r="U99" s="11">
        <f>IF(Q99="","",IFERROR(T99/Q99,0))</f>
        <v/>
      </c>
      <c r="V99" s="10" t="n"/>
      <c r="W99" s="3" t="n"/>
      <c r="X99" s="6">
        <f>IF(M99="","",IF(M99="Planifiée","À vérifier",IF(M99="Publiée","Publié","En préparation")))</f>
        <v/>
      </c>
      <c r="Y99" s="12">
        <f>IF(E99="","",IFERROR(VLOOKUP(E99,'Paramètres'!$A$4:$C$7,3,FALSE),0))</f>
        <v/>
      </c>
    </row>
    <row r="100" ht="23" customHeight="1">
      <c r="A100" s="4" t="n"/>
      <c r="B100" s="5" t="n"/>
      <c r="C100" s="14">
        <f>IF(B100="","",CHOOSE(WEEKDAY(B100,2),"lundi","mardi","mercredi","jeudi","vendredi","samedi","dimanche"))</f>
        <v/>
      </c>
      <c r="D100" s="7" t="n"/>
      <c r="E100" s="4" t="n"/>
      <c r="F100" s="4" t="n"/>
      <c r="G100" s="3" t="n"/>
      <c r="H100" s="3" t="n"/>
      <c r="I100" s="4" t="n"/>
      <c r="J100" s="3" t="n"/>
      <c r="K100" s="4" t="n"/>
      <c r="L100" s="4" t="n"/>
      <c r="M100" s="4" t="n"/>
      <c r="N100" s="3" t="n"/>
      <c r="O100" s="9" t="n"/>
      <c r="P100" s="10" t="n"/>
      <c r="Q100" s="10" t="n"/>
      <c r="R100" s="10" t="n"/>
      <c r="S100" s="15">
        <f>IF(Q100="","",IFERROR(R100/Q100,0))</f>
        <v/>
      </c>
      <c r="T100" s="10" t="n"/>
      <c r="U100" s="15">
        <f>IF(Q100="","",IFERROR(T100/Q100,0))</f>
        <v/>
      </c>
      <c r="V100" s="10" t="n"/>
      <c r="W100" s="3" t="n"/>
      <c r="X100" s="14">
        <f>IF(M100="","",IF(M100="Planifiée","À vérifier",IF(M100="Publiée","Publié","En préparation")))</f>
        <v/>
      </c>
      <c r="Y100" s="16">
        <f>IF(E100="","",IFERROR(VLOOKUP(E100,'Paramètres'!$A$4:$C$7,3,FALSE),0))</f>
        <v/>
      </c>
    </row>
    <row r="101" ht="23" customHeight="1">
      <c r="A101" s="4" t="n"/>
      <c r="B101" s="5" t="n"/>
      <c r="C101" s="6">
        <f>IF(B101="","",CHOOSE(WEEKDAY(B101,2),"lundi","mardi","mercredi","jeudi","vendredi","samedi","dimanche"))</f>
        <v/>
      </c>
      <c r="D101" s="7" t="n"/>
      <c r="E101" s="4" t="n"/>
      <c r="F101" s="4" t="n"/>
      <c r="G101" s="3" t="n"/>
      <c r="H101" s="3" t="n"/>
      <c r="I101" s="4" t="n"/>
      <c r="J101" s="3" t="n"/>
      <c r="K101" s="4" t="n"/>
      <c r="L101" s="4" t="n"/>
      <c r="M101" s="4" t="n"/>
      <c r="N101" s="3" t="n"/>
      <c r="O101" s="9" t="n"/>
      <c r="P101" s="10" t="n"/>
      <c r="Q101" s="10" t="n"/>
      <c r="R101" s="10" t="n"/>
      <c r="S101" s="11">
        <f>IF(Q101="","",IFERROR(R101/Q101,0))</f>
        <v/>
      </c>
      <c r="T101" s="10" t="n"/>
      <c r="U101" s="11">
        <f>IF(Q101="","",IFERROR(T101/Q101,0))</f>
        <v/>
      </c>
      <c r="V101" s="10" t="n"/>
      <c r="W101" s="3" t="n"/>
      <c r="X101" s="6">
        <f>IF(M101="","",IF(M101="Planifiée","À vérifier",IF(M101="Publiée","Publié","En préparation")))</f>
        <v/>
      </c>
      <c r="Y101" s="12">
        <f>IF(E101="","",IFERROR(VLOOKUP(E101,'Paramètres'!$A$4:$C$7,3,FALSE),0))</f>
        <v/>
      </c>
    </row>
    <row r="102" ht="23" customHeight="1">
      <c r="A102" s="4" t="n"/>
      <c r="B102" s="5" t="n"/>
      <c r="C102" s="14">
        <f>IF(B102="","",CHOOSE(WEEKDAY(B102,2),"lundi","mardi","mercredi","jeudi","vendredi","samedi","dimanche"))</f>
        <v/>
      </c>
      <c r="D102" s="7" t="n"/>
      <c r="E102" s="4" t="n"/>
      <c r="F102" s="4" t="n"/>
      <c r="G102" s="3" t="n"/>
      <c r="H102" s="3" t="n"/>
      <c r="I102" s="4" t="n"/>
      <c r="J102" s="3" t="n"/>
      <c r="K102" s="4" t="n"/>
      <c r="L102" s="4" t="n"/>
      <c r="M102" s="4" t="n"/>
      <c r="N102" s="3" t="n"/>
      <c r="O102" s="9" t="n"/>
      <c r="P102" s="10" t="n"/>
      <c r="Q102" s="10" t="n"/>
      <c r="R102" s="10" t="n"/>
      <c r="S102" s="15">
        <f>IF(Q102="","",IFERROR(R102/Q102,0))</f>
        <v/>
      </c>
      <c r="T102" s="10" t="n"/>
      <c r="U102" s="15">
        <f>IF(Q102="","",IFERROR(T102/Q102,0))</f>
        <v/>
      </c>
      <c r="V102" s="10" t="n"/>
      <c r="W102" s="3" t="n"/>
      <c r="X102" s="14">
        <f>IF(M102="","",IF(M102="Planifiée","À vérifier",IF(M102="Publiée","Publié","En préparation")))</f>
        <v/>
      </c>
      <c r="Y102" s="16">
        <f>IF(E102="","",IFERROR(VLOOKUP(E102,'Paramètres'!$A$4:$C$7,3,FALSE),0))</f>
        <v/>
      </c>
    </row>
    <row r="103"/>
    <row r="104"/>
    <row r="105">
      <c r="N105" s="19" t="inlineStr">
        <is>
          <t>Indicateurs de pilotage</t>
        </is>
      </c>
      <c r="O105" s="19" t="inlineStr">
        <is>
          <t>Valeur</t>
        </is>
      </c>
    </row>
    <row r="106">
      <c r="N106" s="13" t="inlineStr">
        <is>
          <t>Budget sponsorisé total</t>
        </is>
      </c>
      <c r="O106" s="20">
        <f>SUM(O3:O102)</f>
        <v/>
      </c>
    </row>
    <row r="107">
      <c r="N107" s="21" t="inlineStr">
        <is>
          <t>Portée moyenne</t>
        </is>
      </c>
      <c r="O107" s="22">
        <f>IFERROR(AVERAGE(P3:P102),0)</f>
        <v/>
      </c>
    </row>
    <row r="108">
      <c r="N108" s="13" t="inlineStr">
        <is>
          <t>Publications planifiées</t>
        </is>
      </c>
      <c r="O108" s="23">
        <f>COUNTIF(M3:M102,"Planifiée")</f>
        <v/>
      </c>
    </row>
    <row r="109">
      <c r="N109" s="21" t="inlineStr">
        <is>
          <t>Lignes renseignées</t>
        </is>
      </c>
      <c r="O109" s="22">
        <f>COUNTIF(A3:A102,"&lt;&gt;")</f>
        <v/>
      </c>
    </row>
  </sheetData>
  <autoFilter ref="A2:Y102"/>
  <mergeCells count="1">
    <mergeCell ref="A1:Y1"/>
  </mergeCells>
  <conditionalFormatting sqref="M3:M102">
    <cfRule type="expression" priority="1" dxfId="0" stopIfTrue="1">
      <formula>$M3="Publiée"</formula>
    </cfRule>
    <cfRule type="expression" priority="2" dxfId="1" stopIfTrue="1">
      <formula>$M3="Planifiée"</formula>
    </cfRule>
    <cfRule type="expression" priority="3" dxfId="2" stopIfTrue="1">
      <formula>$M3="Annulée"</formula>
    </cfRule>
  </conditionalFormatting>
  <conditionalFormatting sqref="O3:O102">
    <cfRule type="expression" priority="4" dxfId="2">
      <formula>AND($O3&lt;&gt;"",$Y3&lt;&gt;"",$O3&gt;$Y3)</formula>
    </cfRule>
  </conditionalFormatting>
  <conditionalFormatting sqref="S3:S102">
    <cfRule type="cellIs" priority="5" operator="greaterThan" dxfId="0">
      <formula>0.05</formula>
    </cfRule>
  </conditionalFormatting>
  <dataValidations count="7">
    <dataValidation sqref="E3:E102" showErrorMessage="1" showInputMessage="1" allowBlank="1" type="list">
      <formula1>'Paramètres'!$A$4:$A$7</formula1>
    </dataValidation>
    <dataValidation sqref="F3:F102" showErrorMessage="1" showInputMessage="1" allowBlank="1" type="list">
      <formula1>'Paramètres'!$E$4:$E$9</formula1>
    </dataValidation>
    <dataValidation sqref="I3:I102" showErrorMessage="1" showInputMessage="1" allowBlank="1" type="list">
      <formula1>'Paramètres'!$F$4:$F$8</formula1>
    </dataValidation>
    <dataValidation sqref="K3:K102" showErrorMessage="1" showInputMessage="1" allowBlank="1" type="list">
      <formula1>'Paramètres'!$I$4:$I$12</formula1>
    </dataValidation>
    <dataValidation sqref="L3:L102" showErrorMessage="1" showInputMessage="1" allowBlank="1" type="list">
      <formula1>'Paramètres'!$H$4:$H$12</formula1>
    </dataValidation>
    <dataValidation sqref="M3:M102" showErrorMessage="1" showInputMessage="1" allowBlank="1" type="list">
      <formula1>'Paramètres'!$G$4:$G$9</formula1>
    </dataValidation>
    <dataValidation sqref="O3:O102 P3:R102 T3:T102 V3:V102" showErrorMessage="1" showInputMessage="1" allowBlank="1" type="decimal" operator="greaterThanOrEqual">
      <formula1>0</formula1>
    </dataValidation>
  </dataValidations>
  <hyperlinks>
    <hyperlink xmlns:r="http://schemas.openxmlformats.org/officeDocument/2006/relationships" ref="N3" r:id="rId1"/>
    <hyperlink xmlns:r="http://schemas.openxmlformats.org/officeDocument/2006/relationships" ref="N4" r:id="rId2"/>
    <hyperlink xmlns:r="http://schemas.openxmlformats.org/officeDocument/2006/relationships" ref="N5" r:id="rId3"/>
    <hyperlink xmlns:r="http://schemas.openxmlformats.org/officeDocument/2006/relationships" ref="N6" r:id="rId4"/>
    <hyperlink xmlns:r="http://schemas.openxmlformats.org/officeDocument/2006/relationships" ref="N7" r:id="rId5"/>
    <hyperlink xmlns:r="http://schemas.openxmlformats.org/officeDocument/2006/relationships" ref="N8" r:id="rId6"/>
    <hyperlink xmlns:r="http://schemas.openxmlformats.org/officeDocument/2006/relationships" ref="N9" r:id="rId7"/>
    <hyperlink xmlns:r="http://schemas.openxmlformats.org/officeDocument/2006/relationships" ref="N10" r:id="rId8"/>
    <hyperlink xmlns:r="http://schemas.openxmlformats.org/officeDocument/2006/relationships" ref="N11" r:id="rId9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1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17" customWidth="1" min="3" max="3"/>
    <col width="19" customWidth="1" min="4" max="4"/>
    <col width="22" customWidth="1" min="5" max="5"/>
    <col width="18" customWidth="1" min="6" max="6"/>
    <col width="4" customWidth="1" min="7" max="7"/>
    <col width="18" customWidth="1" min="8" max="8"/>
    <col width="22" customWidth="1" min="9" max="9"/>
    <col width="3" customWidth="1" min="10" max="10"/>
    <col width="3" customWidth="1" min="11" max="11"/>
    <col width="3" customWidth="1" min="12" max="12"/>
    <col width="3" customWidth="1" min="13" max="13"/>
    <col width="3" customWidth="1" min="14" max="14"/>
    <col width="3" customWidth="1" min="15" max="15"/>
    <col width="3" customWidth="1" min="16" max="16"/>
    <col width="3" customWidth="1" min="17" max="17"/>
    <col width="3" customWidth="1" min="18" max="18"/>
    <col width="3" customWidth="1" min="19" max="19"/>
    <col width="3" customWidth="1" min="20" max="20"/>
    <col width="3" customWidth="1" min="21" max="21"/>
    <col width="3" customWidth="1" min="22" max="22"/>
    <col width="3" customWidth="1" min="23" max="23"/>
    <col width="3" customWidth="1" min="24" max="24"/>
  </cols>
  <sheetData>
    <row r="1" ht="28" customHeight="1">
      <c r="A1" s="1" t="inlineStr">
        <is>
          <t>Synthèse — Pilotage des publications médias sociaux</t>
        </is>
      </c>
    </row>
    <row r="2"/>
    <row r="3">
      <c r="A3" s="19" t="inlineStr">
        <is>
          <t>Indicateur</t>
        </is>
      </c>
      <c r="B3" s="19" t="inlineStr">
        <is>
          <t>Valeur</t>
        </is>
      </c>
    </row>
    <row r="4">
      <c r="A4" s="13" t="inlineStr">
        <is>
          <t>Nombre total de publications</t>
        </is>
      </c>
      <c r="B4" s="23">
        <f>COUNTIF('Calendrier éditorial'!$A$3:$A$102,"&lt;&gt;")</f>
        <v/>
      </c>
    </row>
    <row r="5">
      <c r="A5" s="21" t="inlineStr">
        <is>
          <t>Publications publiées</t>
        </is>
      </c>
      <c r="B5" s="22">
        <f>COUNTIF('Calendrier éditorial'!$M$3:$M$102,"Publiée")</f>
        <v/>
      </c>
    </row>
    <row r="6">
      <c r="A6" s="13" t="inlineStr">
        <is>
          <t>Publications planifiées</t>
        </is>
      </c>
      <c r="B6" s="23">
        <f>COUNTIF('Calendrier éditorial'!$M$3:$M$102,"Planifiée")</f>
        <v/>
      </c>
    </row>
    <row r="7">
      <c r="A7" s="21" t="inlineStr">
        <is>
          <t>Budget sponsorisé total</t>
        </is>
      </c>
      <c r="B7" s="24">
        <f>SUM('Calendrier éditorial'!$O$3:$O$102)</f>
        <v/>
      </c>
    </row>
    <row r="8">
      <c r="A8" s="13" t="inlineStr">
        <is>
          <t>Portée totale</t>
        </is>
      </c>
      <c r="B8" s="23">
        <f>SUM('Calendrier éditorial'!$P$3:$P$102)</f>
        <v/>
      </c>
    </row>
    <row r="9">
      <c r="A9" s="21" t="inlineStr">
        <is>
          <t>Impressions totales</t>
        </is>
      </c>
      <c r="B9" s="22">
        <f>SUM('Calendrier éditorial'!$Q$3:$Q$102)</f>
        <v/>
      </c>
    </row>
    <row r="10">
      <c r="A10" s="13" t="inlineStr">
        <is>
          <t>Interactions totales</t>
        </is>
      </c>
      <c r="B10" s="23">
        <f>SUM('Calendrier éditorial'!$R$3:$R$102)</f>
        <v/>
      </c>
    </row>
    <row r="11">
      <c r="A11" s="21" t="inlineStr">
        <is>
          <t>Taux d’engagement moyen</t>
        </is>
      </c>
      <c r="B11" s="25">
        <f>IFERROR(AVERAGEIF('Calendrier éditorial'!$A$3:$A$102,"&lt;&gt;",'Calendrier éditorial'!$S$3:$S$102),0)</f>
        <v/>
      </c>
    </row>
    <row r="12">
      <c r="A12" s="13" t="inlineStr">
        <is>
          <t>Clics totaux</t>
        </is>
      </c>
      <c r="B12" s="23">
        <f>SUM('Calendrier éditorial'!$T$3:$T$102)</f>
        <v/>
      </c>
    </row>
    <row r="13">
      <c r="A13" s="21" t="inlineStr">
        <is>
          <t>Leads générés</t>
        </is>
      </c>
      <c r="B13" s="22">
        <f>SUM('Calendrier éditorial'!$V$3:$V$102)</f>
        <v/>
      </c>
    </row>
    <row r="14"/>
    <row r="15"/>
    <row r="16">
      <c r="A16" s="2" t="inlineStr">
        <is>
          <t>Plateforme</t>
        </is>
      </c>
      <c r="B16" s="2" t="inlineStr">
        <is>
          <t>Nombre de publications</t>
        </is>
      </c>
      <c r="C16" s="2" t="inlineStr">
        <is>
          <t>Portée totale</t>
        </is>
      </c>
      <c r="D16" s="2" t="inlineStr">
        <is>
          <t>Interactions totales</t>
        </is>
      </c>
      <c r="E16" s="2" t="inlineStr">
        <is>
          <t>Taux d’engagement moyen</t>
        </is>
      </c>
      <c r="F16" s="2" t="inlineStr">
        <is>
          <t>Budget investi</t>
        </is>
      </c>
      <c r="H16" s="2" t="inlineStr">
        <is>
          <t>Format</t>
        </is>
      </c>
      <c r="I16" s="2" t="inlineStr">
        <is>
          <t>Nombre de publications</t>
        </is>
      </c>
    </row>
    <row r="17">
      <c r="A17" s="13" t="inlineStr">
        <is>
          <t>LinkedIn</t>
        </is>
      </c>
      <c r="B17" s="23">
        <f>COUNTIF('Calendrier éditorial'!$E$3:$E$102,A17)</f>
        <v/>
      </c>
      <c r="C17" s="23">
        <f>SUMIF('Calendrier éditorial'!$E$3:$E$102,A17,'Calendrier éditorial'!$P$3:$P$102)</f>
        <v/>
      </c>
      <c r="D17" s="23">
        <f>SUMIF('Calendrier éditorial'!$E$3:$E$102,A17,'Calendrier éditorial'!$R$3:$R$102)</f>
        <v/>
      </c>
      <c r="E17" s="26">
        <f>IFERROR(AVERAGEIF('Calendrier éditorial'!$E$3:$E$102,A17,'Calendrier éditorial'!$S$3:$S$102),0)</f>
        <v/>
      </c>
      <c r="F17" s="20">
        <f>SUMIF('Calendrier éditorial'!$E$3:$E$102,A17,'Calendrier éditorial'!$O$3:$O$102)</f>
        <v/>
      </c>
      <c r="H17" s="13" t="inlineStr">
        <is>
          <t>Carrousel</t>
        </is>
      </c>
      <c r="I17" s="23">
        <f>COUNTIF('Calendrier éditorial'!$F$3:$F$102,H17)</f>
        <v/>
      </c>
    </row>
    <row r="18">
      <c r="A18" s="21" t="inlineStr">
        <is>
          <t>Instagram</t>
        </is>
      </c>
      <c r="B18" s="22">
        <f>COUNTIF('Calendrier éditorial'!$E$3:$E$102,A18)</f>
        <v/>
      </c>
      <c r="C18" s="22">
        <f>SUMIF('Calendrier éditorial'!$E$3:$E$102,A18,'Calendrier éditorial'!$P$3:$P$102)</f>
        <v/>
      </c>
      <c r="D18" s="22">
        <f>SUMIF('Calendrier éditorial'!$E$3:$E$102,A18,'Calendrier éditorial'!$R$3:$R$102)</f>
        <v/>
      </c>
      <c r="E18" s="25">
        <f>IFERROR(AVERAGEIF('Calendrier éditorial'!$E$3:$E$102,A18,'Calendrier éditorial'!$S$3:$S$102),0)</f>
        <v/>
      </c>
      <c r="F18" s="24">
        <f>SUMIF('Calendrier éditorial'!$E$3:$E$102,A18,'Calendrier éditorial'!$O$3:$O$102)</f>
        <v/>
      </c>
      <c r="H18" s="21" t="inlineStr">
        <is>
          <t>Vidéo courte</t>
        </is>
      </c>
      <c r="I18" s="22">
        <f>COUNTIF('Calendrier éditorial'!$F$3:$F$102,H18)</f>
        <v/>
      </c>
    </row>
    <row r="19">
      <c r="A19" s="13" t="inlineStr">
        <is>
          <t>Facebook</t>
        </is>
      </c>
      <c r="B19" s="23">
        <f>COUNTIF('Calendrier éditorial'!$E$3:$E$102,A19)</f>
        <v/>
      </c>
      <c r="C19" s="23">
        <f>SUMIF('Calendrier éditorial'!$E$3:$E$102,A19,'Calendrier éditorial'!$P$3:$P$102)</f>
        <v/>
      </c>
      <c r="D19" s="23">
        <f>SUMIF('Calendrier éditorial'!$E$3:$E$102,A19,'Calendrier éditorial'!$R$3:$R$102)</f>
        <v/>
      </c>
      <c r="E19" s="26">
        <f>IFERROR(AVERAGEIF('Calendrier éditorial'!$E$3:$E$102,A19,'Calendrier éditorial'!$S$3:$S$102),0)</f>
        <v/>
      </c>
      <c r="F19" s="20">
        <f>SUMIF('Calendrier éditorial'!$E$3:$E$102,A19,'Calendrier éditorial'!$O$3:$O$102)</f>
        <v/>
      </c>
      <c r="H19" s="13" t="inlineStr">
        <is>
          <t>Story</t>
        </is>
      </c>
      <c r="I19" s="23">
        <f>COUNTIF('Calendrier éditorial'!$F$3:$F$102,H19)</f>
        <v/>
      </c>
    </row>
    <row r="20">
      <c r="A20" s="21" t="inlineStr">
        <is>
          <t>TikTok</t>
        </is>
      </c>
      <c r="B20" s="22">
        <f>COUNTIF('Calendrier éditorial'!$E$3:$E$102,A20)</f>
        <v/>
      </c>
      <c r="C20" s="22">
        <f>SUMIF('Calendrier éditorial'!$E$3:$E$102,A20,'Calendrier éditorial'!$P$3:$P$102)</f>
        <v/>
      </c>
      <c r="D20" s="22">
        <f>SUMIF('Calendrier éditorial'!$E$3:$E$102,A20,'Calendrier éditorial'!$R$3:$R$102)</f>
        <v/>
      </c>
      <c r="E20" s="25">
        <f>IFERROR(AVERAGEIF('Calendrier éditorial'!$E$3:$E$102,A20,'Calendrier éditorial'!$S$3:$S$102),0)</f>
        <v/>
      </c>
      <c r="F20" s="24">
        <f>SUMIF('Calendrier éditorial'!$E$3:$E$102,A20,'Calendrier éditorial'!$O$3:$O$102)</f>
        <v/>
      </c>
      <c r="H20" s="21" t="inlineStr">
        <is>
          <t>Publication</t>
        </is>
      </c>
      <c r="I20" s="22">
        <f>COUNTIF('Calendrier éditorial'!$F$3:$F$102,H20)</f>
        <v/>
      </c>
    </row>
    <row r="21">
      <c r="H21" s="13" t="inlineStr">
        <is>
          <t>Article</t>
        </is>
      </c>
      <c r="I21" s="23">
        <f>COUNTIF('Calendrier éditorial'!$F$3:$F$102,H21)</f>
        <v/>
      </c>
    </row>
    <row r="22">
      <c r="H22" s="21" t="inlineStr">
        <is>
          <t>Infographie</t>
        </is>
      </c>
      <c r="I22" s="22">
        <f>COUNTIF('Calendrier éditorial'!$F$3:$F$102,H22)</f>
        <v/>
      </c>
    </row>
    <row r="23"/>
    <row r="24">
      <c r="A24" s="2" t="inlineStr">
        <is>
          <t>Date</t>
        </is>
      </c>
      <c r="B24" s="2" t="inlineStr">
        <is>
          <t>Publications planifiées</t>
        </is>
      </c>
    </row>
    <row r="25">
      <c r="A25" s="27" t="n">
        <v>46034</v>
      </c>
      <c r="B25" s="28">
        <f>COUNTIFS('Calendrier éditorial'!$B$3:$B$102,A25,'Calendrier éditorial'!$M$3:$M$102,"Planifiée")</f>
        <v/>
      </c>
    </row>
    <row r="26">
      <c r="A26" s="29" t="n">
        <v>46035</v>
      </c>
      <c r="B26" s="30">
        <f>COUNTIFS('Calendrier éditorial'!$B$3:$B$102,A26,'Calendrier éditorial'!$M$3:$M$102,"Planifiée")</f>
        <v/>
      </c>
    </row>
    <row r="27">
      <c r="A27" s="27" t="n">
        <v>46036</v>
      </c>
      <c r="B27" s="28">
        <f>COUNTIFS('Calendrier éditorial'!$B$3:$B$102,A27,'Calendrier éditorial'!$M$3:$M$102,"Planifiée")</f>
        <v/>
      </c>
    </row>
    <row r="28">
      <c r="A28" s="29" t="n">
        <v>46037</v>
      </c>
      <c r="B28" s="30">
        <f>COUNTIFS('Calendrier éditorial'!$B$3:$B$102,A28,'Calendrier éditorial'!$M$3:$M$102,"Planifiée")</f>
        <v/>
      </c>
    </row>
    <row r="29">
      <c r="A29" s="27" t="n">
        <v>46038</v>
      </c>
      <c r="B29" s="28">
        <f>COUNTIFS('Calendrier éditorial'!$B$3:$B$102,A29,'Calendrier éditorial'!$M$3:$M$102,"Planifiée")</f>
        <v/>
      </c>
    </row>
    <row r="30">
      <c r="A30" s="29" t="n">
        <v>46039</v>
      </c>
      <c r="B30" s="30">
        <f>COUNTIFS('Calendrier éditorial'!$B$3:$B$102,A30,'Calendrier éditorial'!$M$3:$M$102,"Planifiée")</f>
        <v/>
      </c>
    </row>
    <row r="31">
      <c r="A31" s="27" t="n">
        <v>46040</v>
      </c>
      <c r="B31" s="28">
        <f>COUNTIFS('Calendrier éditorial'!$B$3:$B$102,A31,'Calendrier éditorial'!$M$3:$M$102,"Planifiée")</f>
        <v/>
      </c>
    </row>
    <row r="32">
      <c r="A32" s="29" t="n">
        <v>46041</v>
      </c>
      <c r="B32" s="30">
        <f>COUNTIFS('Calendrier éditorial'!$B$3:$B$102,A32,'Calendrier éditorial'!$M$3:$M$102,"Planifiée")</f>
        <v/>
      </c>
    </row>
    <row r="33">
      <c r="A33" s="27" t="n">
        <v>46042</v>
      </c>
      <c r="B33" s="28">
        <f>COUNTIFS('Calendrier éditorial'!$B$3:$B$102,A33,'Calendrier éditorial'!$M$3:$M$102,"Planifiée")</f>
        <v/>
      </c>
    </row>
    <row r="34">
      <c r="A34" s="29" t="n">
        <v>46043</v>
      </c>
      <c r="B34" s="30">
        <f>COUNTIFS('Calendrier éditorial'!$B$3:$B$102,A34,'Calendrier éditorial'!$M$3:$M$102,"Planifiée")</f>
        <v/>
      </c>
    </row>
    <row r="35">
      <c r="A35" s="27" t="n">
        <v>46044</v>
      </c>
      <c r="B35" s="28">
        <f>COUNTIFS('Calendrier éditorial'!$B$3:$B$102,A35,'Calendrier éditorial'!$M$3:$M$102,"Planifiée")</f>
        <v/>
      </c>
    </row>
    <row r="36">
      <c r="A36" s="29" t="n">
        <v>46045</v>
      </c>
      <c r="B36" s="30">
        <f>COUNTIFS('Calendrier éditorial'!$B$3:$B$102,A36,'Calendrier éditorial'!$M$3:$M$102,"Planifiée")</f>
        <v/>
      </c>
    </row>
    <row r="37">
      <c r="A37" s="27" t="n">
        <v>46046</v>
      </c>
      <c r="B37" s="28">
        <f>COUNTIFS('Calendrier éditorial'!$B$3:$B$102,A37,'Calendrier éditorial'!$M$3:$M$102,"Planifiée")</f>
        <v/>
      </c>
    </row>
    <row r="38">
      <c r="A38" s="29" t="n">
        <v>46047</v>
      </c>
      <c r="B38" s="30">
        <f>COUNTIFS('Calendrier éditorial'!$B$3:$B$102,A38,'Calendrier éditorial'!$M$3:$M$102,"Planifiée")</f>
        <v/>
      </c>
    </row>
    <row r="39">
      <c r="A39" s="27" t="n">
        <v>46048</v>
      </c>
      <c r="B39" s="28">
        <f>COUNTIFS('Calendrier éditorial'!$B$3:$B$102,A39,'Calendrier éditorial'!$M$3:$M$102,"Planifiée")</f>
        <v/>
      </c>
    </row>
    <row r="40">
      <c r="A40" s="29" t="n">
        <v>46049</v>
      </c>
      <c r="B40" s="30">
        <f>COUNTIFS('Calendrier éditorial'!$B$3:$B$102,A40,'Calendrier éditorial'!$M$3:$M$102,"Planifiée")</f>
        <v/>
      </c>
    </row>
    <row r="41">
      <c r="A41" s="27" t="n">
        <v>46050</v>
      </c>
      <c r="B41" s="28">
        <f>COUNTIFS('Calendrier éditorial'!$B$3:$B$102,A41,'Calendrier éditorial'!$M$3:$M$102,"Planifiée")</f>
        <v/>
      </c>
    </row>
  </sheetData>
  <mergeCells count="1">
    <mergeCell ref="A1:F1"/>
  </mergeCells>
  <conditionalFormatting sqref="B4:B13">
    <cfRule type="cellIs" priority="1" operator="greaterThan" dxfId="0">
      <formula>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4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26" customWidth="1" min="2" max="2"/>
    <col width="20" customWidth="1" min="3" max="3"/>
    <col width="3" customWidth="1" min="4" max="4"/>
    <col width="18" customWidth="1" min="5" max="5"/>
    <col width="24" customWidth="1" min="6" max="6"/>
    <col width="18" customWidth="1" min="7" max="7"/>
    <col width="16" customWidth="1" min="8" max="8"/>
    <col width="18" customWidth="1" min="9" max="9"/>
  </cols>
  <sheetData>
    <row r="1" ht="28" customHeight="1">
      <c r="A1" s="1" t="inlineStr">
        <is>
          <t>Paramètres, listes de saisie et recommandations</t>
        </is>
      </c>
    </row>
    <row r="2"/>
    <row r="3">
      <c r="A3" s="2" t="inlineStr">
        <is>
          <t>Plateforme</t>
        </is>
      </c>
      <c r="B3" s="2" t="inlineStr">
        <is>
          <t>Objectif recommandé</t>
        </is>
      </c>
      <c r="C3" s="2" t="inlineStr">
        <is>
          <t>Budget indicatif (€)</t>
        </is>
      </c>
      <c r="E3" s="2" t="inlineStr">
        <is>
          <t>Formats</t>
        </is>
      </c>
      <c r="F3" s="2" t="inlineStr">
        <is>
          <t>Objectifs</t>
        </is>
      </c>
      <c r="G3" s="2" t="inlineStr">
        <is>
          <t>Statuts</t>
        </is>
      </c>
      <c r="H3" s="2" t="inlineStr">
        <is>
          <t>Responsables</t>
        </is>
      </c>
      <c r="I3" s="2" t="inlineStr">
        <is>
          <t>Villes ciblées</t>
        </is>
      </c>
    </row>
    <row r="4">
      <c r="A4" s="3" t="inlineStr">
        <is>
          <t>LinkedIn</t>
        </is>
      </c>
      <c r="B4" s="3" t="inlineStr">
        <is>
          <t>Génération de leads</t>
        </is>
      </c>
      <c r="C4" s="31" t="n">
        <v>150</v>
      </c>
      <c r="E4" s="3" t="inlineStr">
        <is>
          <t>Carrousel</t>
        </is>
      </c>
      <c r="F4" s="3" t="inlineStr">
        <is>
          <t>Notoriété</t>
        </is>
      </c>
      <c r="G4" s="3" t="inlineStr">
        <is>
          <t>Idée</t>
        </is>
      </c>
      <c r="H4" s="3" t="inlineStr">
        <is>
          <t>Camille</t>
        </is>
      </c>
      <c r="I4" s="3" t="inlineStr">
        <is>
          <t>Paris</t>
        </is>
      </c>
    </row>
    <row r="5">
      <c r="A5" s="3" t="inlineStr">
        <is>
          <t>Instagram</t>
        </is>
      </c>
      <c r="B5" s="3" t="inlineStr">
        <is>
          <t>Engagement</t>
        </is>
      </c>
      <c r="C5" s="31" t="n">
        <v>100</v>
      </c>
      <c r="E5" s="3" t="inlineStr">
        <is>
          <t>Vidéo courte</t>
        </is>
      </c>
      <c r="F5" s="3" t="inlineStr">
        <is>
          <t>Engagement</t>
        </is>
      </c>
      <c r="G5" s="3" t="inlineStr">
        <is>
          <t>À produire</t>
        </is>
      </c>
      <c r="H5" s="3" t="inlineStr">
        <is>
          <t>Julien</t>
        </is>
      </c>
      <c r="I5" s="3" t="inlineStr">
        <is>
          <t>Lyon</t>
        </is>
      </c>
    </row>
    <row r="6">
      <c r="A6" s="3" t="inlineStr">
        <is>
          <t>Facebook</t>
        </is>
      </c>
      <c r="B6" s="3" t="inlineStr">
        <is>
          <t>Trafic</t>
        </is>
      </c>
      <c r="C6" s="31" t="n">
        <v>120</v>
      </c>
      <c r="E6" s="3" t="inlineStr">
        <is>
          <t>Story</t>
        </is>
      </c>
      <c r="F6" s="3" t="inlineStr">
        <is>
          <t>Trafic</t>
        </is>
      </c>
      <c r="G6" s="3" t="inlineStr">
        <is>
          <t>En validation</t>
        </is>
      </c>
      <c r="H6" s="3" t="inlineStr">
        <is>
          <t>Léa</t>
        </is>
      </c>
      <c r="I6" s="3" t="inlineStr">
        <is>
          <t>Marseille</t>
        </is>
      </c>
    </row>
    <row r="7">
      <c r="A7" s="3" t="inlineStr">
        <is>
          <t>TikTok</t>
        </is>
      </c>
      <c r="B7" s="3" t="inlineStr">
        <is>
          <t>Notoriété</t>
        </is>
      </c>
      <c r="C7" s="31" t="n">
        <v>180</v>
      </c>
      <c r="E7" s="3" t="inlineStr">
        <is>
          <t>Publication</t>
        </is>
      </c>
      <c r="F7" s="3" t="inlineStr">
        <is>
          <t>Génération de leads</t>
        </is>
      </c>
      <c r="G7" s="3" t="inlineStr">
        <is>
          <t>Planifiée</t>
        </is>
      </c>
      <c r="H7" s="3" t="inlineStr">
        <is>
          <t>Thomas</t>
        </is>
      </c>
      <c r="I7" s="3" t="inlineStr">
        <is>
          <t>Toulouse</t>
        </is>
      </c>
    </row>
    <row r="8">
      <c r="E8" s="3" t="inlineStr">
        <is>
          <t>Article</t>
        </is>
      </c>
      <c r="F8" s="3" t="inlineStr">
        <is>
          <t>Conversion</t>
        </is>
      </c>
      <c r="G8" s="3" t="inlineStr">
        <is>
          <t>Publiée</t>
        </is>
      </c>
      <c r="H8" s="3" t="inlineStr">
        <is>
          <t>Chloé</t>
        </is>
      </c>
      <c r="I8" s="3" t="inlineStr">
        <is>
          <t>Bordeaux</t>
        </is>
      </c>
    </row>
    <row r="9">
      <c r="E9" s="3" t="inlineStr">
        <is>
          <t>Infographie</t>
        </is>
      </c>
      <c r="G9" s="3" t="inlineStr">
        <is>
          <t>Annulée</t>
        </is>
      </c>
      <c r="H9" s="3" t="inlineStr">
        <is>
          <t>Nicolas</t>
        </is>
      </c>
      <c r="I9" s="3" t="inlineStr">
        <is>
          <t>Lille</t>
        </is>
      </c>
    </row>
    <row r="10">
      <c r="A10" s="32" t="inlineStr">
        <is>
          <t>Consignes d’utilisation</t>
        </is>
      </c>
      <c r="H10" s="3" t="inlineStr">
        <is>
          <t>Manon</t>
        </is>
      </c>
      <c r="I10" s="3" t="inlineStr">
        <is>
          <t>Nantes</t>
        </is>
      </c>
    </row>
    <row r="11" ht="38" customHeight="1">
      <c r="A11" s="13" t="inlineStr">
        <is>
          <t>1. Renseignez les cellules jaunes du calendrier éditorial : elles correspondent aux données de planification, de production et de performance.</t>
        </is>
      </c>
      <c r="H11" s="3" t="inlineStr">
        <is>
          <t>Antoine</t>
        </is>
      </c>
      <c r="I11" s="3" t="inlineStr">
        <is>
          <t>Strasbourg</t>
        </is>
      </c>
    </row>
    <row r="12" ht="38" customHeight="1">
      <c r="A12" s="21" t="inlineStr">
        <is>
          <t>2. Respectez les statuts de publication afin de fiabiliser le suivi des contenus à produire, à valider, planifiés et publiés.</t>
        </is>
      </c>
      <c r="H12" s="3" t="inlineStr">
        <is>
          <t>Sarah</t>
        </is>
      </c>
      <c r="I12" s="3" t="inlineStr">
        <is>
          <t>Rennes</t>
        </is>
      </c>
    </row>
    <row r="13" ht="38" customHeight="1">
      <c r="A13" s="13" t="inlineStr">
        <is>
          <t>3. Vérifiez les droits d’utilisation des visuels, vidéos, témoignages et musiques avant toute diffusion sur les réseaux sociaux.</t>
        </is>
      </c>
    </row>
    <row r="14" ht="38" customHeight="1">
      <c r="A14" s="21" t="inlineStr">
        <is>
          <t>4. Appliquez les recommandations RGPD et CNIL : minimisation des données, consentement, information des personnes et conservation maîtrisée.</t>
        </is>
      </c>
    </row>
  </sheetData>
  <mergeCells count="1">
    <mergeCell ref="A1:I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105" customWidth="1" min="2" max="2"/>
  </cols>
  <sheetData>
    <row r="1" ht="28" customHeight="1">
      <c r="A1" s="1" t="inlineStr">
        <is>
          <t>Mode d’emploi — Calendrier éditorial médias sociaux</t>
        </is>
      </c>
    </row>
    <row r="2"/>
    <row r="3">
      <c r="A3" s="19" t="inlineStr">
        <is>
          <t>Élément</t>
        </is>
      </c>
      <c r="B3" s="19" t="inlineStr">
        <is>
          <t>Consignes pratiques</t>
        </is>
      </c>
    </row>
    <row r="4" ht="48" customHeight="1">
      <c r="A4" s="13" t="inlineStr">
        <is>
          <t>Calendrier éditorial</t>
        </is>
      </c>
      <c r="B4" s="13" t="inlineStr">
        <is>
          <t>Saisissez les informations de chaque publication dans les cellules jaunes. Les colonnes Jour, taux, contrôle de publication et budget indicatif sont calculées automatiquement sur 100 lignes de travail.</t>
        </is>
      </c>
    </row>
    <row r="5" ht="48" customHeight="1">
      <c r="A5" s="21" t="inlineStr">
        <is>
          <t>Planification</t>
        </is>
      </c>
      <c r="B5" s="21" t="inlineStr">
        <is>
          <t>Utilisez les listes déroulantes pour les plateformes, formats, objectifs, responsables, villes et statuts afin de conserver une nomenclature homogène.</t>
        </is>
      </c>
    </row>
    <row r="6" ht="48" customHeight="1">
      <c r="A6" s="13" t="inlineStr">
        <is>
          <t>Performance</t>
        </is>
      </c>
      <c r="B6" s="13" t="inlineStr">
        <is>
          <t>Après publication, renseignez la portée, les impressions, les interactions, les clics et les leads. Les taux d’engagement et de clic sont calculés automatiquement.</t>
        </is>
      </c>
    </row>
    <row r="7" ht="48" customHeight="1">
      <c r="A7" s="21" t="inlineStr">
        <is>
          <t>Synthèse</t>
        </is>
      </c>
      <c r="B7" s="21" t="inlineStr">
        <is>
          <t>Consultez les indicateurs globaux, la répartition par plateforme et les graphiques. Les graphiques prennent en compte les 100 lignes préparées du calendrier.</t>
        </is>
      </c>
    </row>
    <row r="8" ht="48" customHeight="1">
      <c r="A8" s="13" t="inlineStr">
        <is>
          <t>Paramètres</t>
        </is>
      </c>
      <c r="B8" s="13" t="inlineStr">
        <is>
          <t>Mettez à jour les listes et les budgets indicatifs si votre stratégie évolue. Le budget indicatif est récupéré automatiquement selon la plateforme sélectionnée.</t>
        </is>
      </c>
    </row>
    <row r="9" ht="48" customHeight="1">
      <c r="A9" s="21" t="inlineStr">
        <is>
          <t>Contrôles</t>
        </is>
      </c>
      <c r="B9" s="21" t="inlineStr">
        <is>
          <t>Les publications publiées sont signalées en vert. Les budgets supérieurs au budget indicatif et les publications annulées apparaissent en alerte.</t>
        </is>
      </c>
    </row>
    <row r="10" ht="48" customHeight="1">
      <c r="A10" s="13" t="inlineStr">
        <is>
          <t>Conformité</t>
        </is>
      </c>
      <c r="B10" s="13" t="inlineStr">
        <is>
          <t>Avant diffusion, vérifiez les droits d’utilisation, les éléments de marque, les données personnelles et le respect des principes RGPD/CNIL.</t>
        </is>
      </c>
    </row>
    <row r="11"/>
    <row r="12"/>
    <row r="13">
      <c r="A13" s="2" t="inlineStr">
        <is>
          <t>Légende visuelle</t>
        </is>
      </c>
    </row>
    <row r="14">
      <c r="A14" s="3" t="inlineStr">
        <is>
          <t>Saisie utilisateur</t>
        </is>
      </c>
    </row>
    <row r="15">
      <c r="A15" s="13" t="inlineStr">
        <is>
          <t>Calcul automatique</t>
        </is>
      </c>
    </row>
    <row r="16">
      <c r="A16" s="17" t="inlineStr">
        <is>
          <t>Résultat positif</t>
        </is>
      </c>
    </row>
    <row r="17">
      <c r="A17" s="18" t="inlineStr">
        <is>
          <t>Alerte ou élément à vérifier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2026-09-08T22:23:31Z</dcterms:created>
  <dcterms:modified xmlns:dcterms="http://purl.org/dc/terms/" xmlns:xsi="http://www.w3.org/2001/XMLSchema-instance" xsi:type="dcterms:W3CDTF">2026-09-08T22:23:31Z</dcterms:modified>
</cp:coreProperties>
</file>