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EP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</sheets>
  <definedNames>
    <definedName name="_xlnm._FilterDatabase" localSheetId="0" hidden="1">'Suivi EPI'!$A$1:$R$111</definedName>
    <definedName name="_xlnm._FilterDatabase" localSheetId="2" hidden="1">'Référentiels'!$A$1:$G$11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&quot;€&quot;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  <font>
      <name val="Calibri"/>
      <b val="1"/>
      <color rgb="001E293B"/>
      <sz val="16"/>
    </font>
    <font>
      <name val="Calibri"/>
      <b val="1"/>
      <color rgb="00C8102E"/>
      <sz val="11"/>
    </font>
    <font>
      <name val="Calibri"/>
      <b val="1"/>
      <color rgb="000F766E"/>
      <sz val="12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CCFBF1"/>
      </patternFill>
    </fill>
    <fill>
      <patternFill patternType="solid">
        <fgColor rgb="00FFFFFF"/>
      </patternFill>
    </fill>
    <fill>
      <patternFill patternType="solid">
        <fgColor rgb="00F0FDF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1" fontId="1" fillId="5" borderId="1" applyAlignment="1" pivotButton="0" quotePrefix="0" xfId="0">
      <alignment horizontal="center" vertical="center"/>
    </xf>
    <xf numFmtId="165" fontId="1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1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2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E293B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Quantité d’EPI par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bord'!$E$5:$E$10</f>
            </numRef>
          </cat>
          <val>
            <numRef>
              <f>'Tableau de bord'!$G$5:$G$10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 d’EPI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Quantité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 automatiques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bord'!K4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bord'!$J$5:$J$8</f>
            </numRef>
          </cat>
          <val>
            <numRef>
              <f>'Tableau de bord'!$K$5:$K$8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total HT par site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bord'!K12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bord'!$J$13:$J$20</f>
            </numRef>
          </cat>
          <val>
            <numRef>
              <f>'Tableau de bord'!$K$13:$K$20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Coût 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3" customWidth="1" min="3" max="3"/>
    <col width="15" customWidth="1" min="4" max="4"/>
    <col width="27" customWidth="1" min="5" max="5"/>
    <col width="22" customWidth="1" min="6" max="6"/>
    <col width="10" customWidth="1" min="7" max="7"/>
    <col width="15" customWidth="1" min="8" max="8"/>
    <col width="19" customWidth="1" min="9" max="9"/>
    <col width="21" customWidth="1" min="10" max="10"/>
    <col width="11" customWidth="1" min="11" max="11"/>
    <col width="20" customWidth="1" min="12" max="12"/>
    <col width="19" customWidth="1" min="13" max="13"/>
    <col width="17" customWidth="1" min="14" max="14"/>
    <col width="23" customWidth="1" min="15" max="15"/>
    <col width="20" customWidth="1" min="16" max="16"/>
    <col width="31" customWidth="1" min="17" max="17"/>
    <col width="38" customWidth="1" min="18" max="18"/>
  </cols>
  <sheetData>
    <row r="1" ht="34" customHeight="1">
      <c r="A1" s="1" t="inlineStr">
        <is>
          <t>ID suivi</t>
        </is>
      </c>
      <c r="B1" s="1" t="inlineStr">
        <is>
          <t>Collaborateur</t>
        </is>
      </c>
      <c r="C1" s="1" t="inlineStr">
        <is>
          <t>Fonction</t>
        </is>
      </c>
      <c r="D1" s="1" t="inlineStr">
        <is>
          <t>Site</t>
        </is>
      </c>
      <c r="E1" s="1" t="inlineStr">
        <is>
          <t>Type d’EPI</t>
        </is>
      </c>
      <c r="F1" s="1" t="inlineStr">
        <is>
          <t>Référence produit</t>
        </is>
      </c>
      <c r="G1" s="1" t="inlineStr">
        <is>
          <t>Taille</t>
        </is>
      </c>
      <c r="H1" s="1" t="inlineStr">
        <is>
          <t>Date de remise</t>
        </is>
      </c>
      <c r="I1" s="1" t="inlineStr">
        <is>
          <t>Durée prévue (mois)</t>
        </is>
      </c>
      <c r="J1" s="1" t="inlineStr">
        <is>
          <t>Date de renouvellement</t>
        </is>
      </c>
      <c r="K1" s="1" t="inlineStr">
        <is>
          <t>Quantité</t>
        </is>
      </c>
      <c r="L1" s="1" t="inlineStr">
        <is>
          <t>Coût unitaire HT (€)</t>
        </is>
      </c>
      <c r="M1" s="1" t="inlineStr">
        <is>
          <t>Coût total HT (€)</t>
        </is>
      </c>
      <c r="N1" s="1" t="inlineStr">
        <is>
          <t>État</t>
        </is>
      </c>
      <c r="O1" s="1" t="inlineStr">
        <is>
          <t>Date du dernier contrôle</t>
        </is>
      </c>
      <c r="P1" s="1" t="inlineStr">
        <is>
          <t>Prochain contrôle</t>
        </is>
      </c>
      <c r="Q1" s="1" t="inlineStr">
        <is>
          <t>Statut automatique</t>
        </is>
      </c>
      <c r="R1" s="1" t="inlineStr">
        <is>
          <t>Commentaires</t>
        </is>
      </c>
    </row>
    <row r="2">
      <c r="A2" s="2" t="inlineStr">
        <is>
          <t>EPI-2026-001</t>
        </is>
      </c>
      <c r="B2" s="3" t="inlineStr">
        <is>
          <t>Camille Bernard</t>
        </is>
      </c>
      <c r="C2" s="3" t="inlineStr">
        <is>
          <t>Technicienne</t>
        </is>
      </c>
      <c r="D2" s="2" t="inlineStr">
        <is>
          <t>Paris</t>
        </is>
      </c>
      <c r="E2" s="3" t="inlineStr">
        <is>
          <t>Casque de sécurité</t>
        </is>
      </c>
      <c r="F2" s="4">
        <f>IF(E2="","",IFERROR(VLOOKUP(E2,'Référentiels'!$F$2:$G$7,2,FALSE),"Référence à compléter"))</f>
        <v/>
      </c>
      <c r="G2" s="2" t="inlineStr">
        <is>
          <t>M</t>
        </is>
      </c>
      <c r="H2" s="25" t="n">
        <v>46254</v>
      </c>
      <c r="I2" s="6" t="n">
        <v>3</v>
      </c>
      <c r="J2" s="26">
        <f>IF(OR(H2="",I2=""),"",IFERROR(EDATE(H2,I2),""))</f>
        <v/>
      </c>
      <c r="K2" s="6" t="n">
        <v>1</v>
      </c>
      <c r="L2" s="27" t="n">
        <v>92</v>
      </c>
      <c r="M2" s="28">
        <f>IF(OR(K2="",L2=""),"",IFERROR(K2*L2,0))</f>
        <v/>
      </c>
      <c r="N2" s="2" t="inlineStr">
        <is>
          <t>Bon état</t>
        </is>
      </c>
      <c r="O2" s="25" t="n">
        <v>46263</v>
      </c>
      <c r="P2" s="26">
        <f>IF(O2="","",IFERROR(O2+180,""))</f>
        <v/>
      </c>
      <c r="Q2" s="4">
        <f>IF(B2="","",IF(J2="","À compléter",IF(J2&lt;TODAY(),"Renouvellement en retard",IF(J2&lt;=TODAY()+30,"À renouveler sous 30 jours","Conforme"))))</f>
        <v/>
      </c>
      <c r="R2" s="3" t="inlineStr">
        <is>
          <t>Attribution initiale validée.</t>
        </is>
      </c>
    </row>
    <row r="3">
      <c r="A3" s="2" t="inlineStr">
        <is>
          <t>EPI-2026-002</t>
        </is>
      </c>
      <c r="B3" s="3" t="inlineStr">
        <is>
          <t>Julien Moreau</t>
        </is>
      </c>
      <c r="C3" s="3" t="inlineStr">
        <is>
          <t>Technicien</t>
        </is>
      </c>
      <c r="D3" s="2" t="inlineStr">
        <is>
          <t>Lyon</t>
        </is>
      </c>
      <c r="E3" s="3" t="inlineStr">
        <is>
          <t>Chaussures de sécurité</t>
        </is>
      </c>
      <c r="F3" s="4">
        <f>IF(E3="","",IFERROR(VLOOKUP(E3,'Référentiels'!$F$2:$G$7,2,FALSE),"Référence à compléter"))</f>
        <v/>
      </c>
      <c r="G3" s="2" t="n">
        <v>43</v>
      </c>
      <c r="H3" s="25" t="n">
        <v>46249</v>
      </c>
      <c r="I3" s="6" t="n">
        <v>1</v>
      </c>
      <c r="J3" s="26">
        <f>IF(OR(H3="",I3=""),"",IFERROR(EDATE(H3,I3),""))</f>
        <v/>
      </c>
      <c r="K3" s="6" t="n">
        <v>1</v>
      </c>
      <c r="L3" s="27" t="n">
        <v>124</v>
      </c>
      <c r="M3" s="28">
        <f>IF(OR(K3="",L3=""),"",IFERROR(K3*L3,0))</f>
        <v/>
      </c>
      <c r="N3" s="2" t="inlineStr">
        <is>
          <t>Bon état</t>
        </is>
      </c>
      <c r="O3" s="25" t="n">
        <v>46253</v>
      </c>
      <c r="P3" s="26">
        <f>IF(O3="","",IFERROR(O3+180,""))</f>
        <v/>
      </c>
      <c r="Q3" s="4">
        <f>IF(B3="","",IF(J3="","À compléter",IF(J3&lt;TODAY(),"Renouvellement en retard",IF(J3&lt;=TODAY()+30,"À renouveler sous 30 jours","Conforme"))))</f>
        <v/>
      </c>
      <c r="R3" s="3" t="inlineStr">
        <is>
          <t>Renouvellement à anticiper.</t>
        </is>
      </c>
    </row>
    <row r="4">
      <c r="A4" s="2" t="inlineStr">
        <is>
          <t>EPI-2026-003</t>
        </is>
      </c>
      <c r="B4" s="3" t="inlineStr">
        <is>
          <t>Léa Martin</t>
        </is>
      </c>
      <c r="C4" s="3" t="inlineStr">
        <is>
          <t>Responsable de site</t>
        </is>
      </c>
      <c r="D4" s="2" t="inlineStr">
        <is>
          <t>Marseille</t>
        </is>
      </c>
      <c r="E4" s="3" t="inlineStr">
        <is>
          <t>Gants de protection</t>
        </is>
      </c>
      <c r="F4" s="4">
        <f>IF(E4="","",IFERROR(VLOOKUP(E4,'Référentiels'!$F$2:$G$7,2,FALSE),"Référence à compléter"))</f>
        <v/>
      </c>
      <c r="G4" s="2" t="inlineStr">
        <is>
          <t>M</t>
        </is>
      </c>
      <c r="H4" s="25" t="n">
        <v>46037</v>
      </c>
      <c r="I4" s="6" t="n">
        <v>6</v>
      </c>
      <c r="J4" s="26">
        <f>IF(OR(H4="",I4=""),"",IFERROR(EDATE(H4,I4),""))</f>
        <v/>
      </c>
      <c r="K4" s="6" t="n">
        <v>3</v>
      </c>
      <c r="L4" s="27" t="n">
        <v>9.5</v>
      </c>
      <c r="M4" s="28">
        <f>IF(OR(K4="",L4=""),"",IFERROR(K4*L4,0))</f>
        <v/>
      </c>
      <c r="N4" s="2" t="inlineStr">
        <is>
          <t>À remplacer</t>
        </is>
      </c>
      <c r="O4" s="25" t="n">
        <v>46083</v>
      </c>
      <c r="P4" s="26">
        <f>IF(O4="","",IFERROR(O4+180,""))</f>
        <v/>
      </c>
      <c r="Q4" s="4">
        <f>IF(B4="","",IF(J4="","À compléter",IF(J4&lt;TODAY(),"Renouvellement en retard",IF(J4&lt;=TODAY()+30,"À renouveler sous 30 jours","Conforme"))))</f>
        <v/>
      </c>
      <c r="R4" s="3" t="inlineStr">
        <is>
          <t>Renouvellement dépassé, commande à lancer.</t>
        </is>
      </c>
    </row>
    <row r="5">
      <c r="A5" s="2" t="inlineStr">
        <is>
          <t>EPI-2026-004</t>
        </is>
      </c>
      <c r="B5" s="3" t="inlineStr">
        <is>
          <t>Thomas Leroy</t>
        </is>
      </c>
      <c r="C5" s="3" t="inlineStr">
        <is>
          <t>Magasinier</t>
        </is>
      </c>
      <c r="D5" s="2" t="inlineStr">
        <is>
          <t>Toulouse</t>
        </is>
      </c>
      <c r="E5" s="3" t="inlineStr">
        <is>
          <t>Lunettes de protection</t>
        </is>
      </c>
      <c r="F5" s="4">
        <f>IF(E5="","",IFERROR(VLOOKUP(E5,'Référentiels'!$F$2:$G$7,2,FALSE),"Référence à compléter"))</f>
        <v/>
      </c>
      <c r="G5" s="2" t="inlineStr">
        <is>
          <t>M</t>
        </is>
      </c>
      <c r="H5" s="25" t="n">
        <v>46204</v>
      </c>
      <c r="I5" s="6" t="n">
        <v>12</v>
      </c>
      <c r="J5" s="26">
        <f>IF(OR(H5="",I5=""),"",IFERROR(EDATE(H5,I5),""))</f>
        <v/>
      </c>
      <c r="K5" s="6" t="n">
        <v>2</v>
      </c>
      <c r="L5" s="27" t="n">
        <v>14</v>
      </c>
      <c r="M5" s="28">
        <f>IF(OR(K5="",L5=""),"",IFERROR(K5*L5,0))</f>
        <v/>
      </c>
      <c r="N5" s="2" t="inlineStr">
        <is>
          <t>Neuf</t>
        </is>
      </c>
      <c r="O5" s="25" t="n">
        <v>46213</v>
      </c>
      <c r="P5" s="26">
        <f>IF(O5="","",IFERROR(O5+180,""))</f>
        <v/>
      </c>
      <c r="Q5" s="4">
        <f>IF(B5="","",IF(J5="","À compléter",IF(J5&lt;TODAY(),"Renouvellement en retard",IF(J5&lt;=TODAY()+30,"À renouveler sous 30 jours","Conforme"))))</f>
        <v/>
      </c>
      <c r="R5" s="3" t="inlineStr">
        <is>
          <t>Stock remis au magasin.</t>
        </is>
      </c>
    </row>
    <row r="6">
      <c r="A6" s="2" t="inlineStr">
        <is>
          <t>EPI-2026-005</t>
        </is>
      </c>
      <c r="B6" s="3" t="inlineStr">
        <is>
          <t>Chloé Petit</t>
        </is>
      </c>
      <c r="C6" s="3" t="inlineStr">
        <is>
          <t>Conductrice de travaux</t>
        </is>
      </c>
      <c r="D6" s="2" t="inlineStr">
        <is>
          <t>Bordeaux</t>
        </is>
      </c>
      <c r="E6" s="3" t="inlineStr">
        <is>
          <t>Gilet haute visibilité</t>
        </is>
      </c>
      <c r="F6" s="4">
        <f>IF(E6="","",IFERROR(VLOOKUP(E6,'Référentiels'!$F$2:$G$7,2,FALSE),"Référence à compléter"))</f>
        <v/>
      </c>
      <c r="G6" s="2" t="inlineStr">
        <is>
          <t>L</t>
        </is>
      </c>
      <c r="H6" s="25" t="n">
        <v>46101</v>
      </c>
      <c r="I6" s="6" t="n">
        <v>12</v>
      </c>
      <c r="J6" s="26">
        <f>IF(OR(H6="",I6=""),"",IFERROR(EDATE(H6,I6),""))</f>
        <v/>
      </c>
      <c r="K6" s="6" t="n">
        <v>2</v>
      </c>
      <c r="L6" s="27" t="n">
        <v>18.5</v>
      </c>
      <c r="M6" s="28">
        <f>IF(OR(K6="",L6=""),"",IFERROR(K6*L6,0))</f>
        <v/>
      </c>
      <c r="N6" s="2" t="inlineStr">
        <is>
          <t>Bon état</t>
        </is>
      </c>
      <c r="O6" s="25" t="n">
        <v>46113</v>
      </c>
      <c r="P6" s="26">
        <f>IF(O6="","",IFERROR(O6+180,""))</f>
        <v/>
      </c>
      <c r="Q6" s="4">
        <f>IF(B6="","",IF(J6="","À compléter",IF(J6&lt;TODAY(),"Renouvellement en retard",IF(J6&lt;=TODAY()+30,"À renouveler sous 30 jours","Conforme"))))</f>
        <v/>
      </c>
      <c r="R6" s="3" t="inlineStr">
        <is>
          <t>Utilisation sur chantier extérieur.</t>
        </is>
      </c>
    </row>
    <row r="7">
      <c r="A7" s="2" t="inlineStr">
        <is>
          <t>EPI-2026-006</t>
        </is>
      </c>
      <c r="B7" s="3" t="inlineStr">
        <is>
          <t>Nicolas Roux</t>
        </is>
      </c>
      <c r="C7" s="3" t="inlineStr">
        <is>
          <t>Électricien</t>
        </is>
      </c>
      <c r="D7" s="2" t="inlineStr">
        <is>
          <t>Lille</t>
        </is>
      </c>
      <c r="E7" s="3" t="inlineStr">
        <is>
          <t>Protection auditive</t>
        </is>
      </c>
      <c r="F7" s="4">
        <f>IF(E7="","",IFERROR(VLOOKUP(E7,'Référentiels'!$F$2:$G$7,2,FALSE),"Référence à compléter"))</f>
        <v/>
      </c>
      <c r="G7" s="2" t="inlineStr">
        <is>
          <t>M</t>
        </is>
      </c>
      <c r="H7" s="25" t="n">
        <v>46068</v>
      </c>
      <c r="I7" s="6" t="n">
        <v>12</v>
      </c>
      <c r="J7" s="26">
        <f>IF(OR(H7="",I7=""),"",IFERROR(EDATE(H7,I7),""))</f>
        <v/>
      </c>
      <c r="K7" s="6" t="n">
        <v>1</v>
      </c>
      <c r="L7" s="27" t="n">
        <v>45</v>
      </c>
      <c r="M7" s="28">
        <f>IF(OR(K7="",L7=""),"",IFERROR(K7*L7,0))</f>
        <v/>
      </c>
      <c r="N7" s="2" t="inlineStr">
        <is>
          <t>Bon état</t>
        </is>
      </c>
      <c r="O7" s="25" t="n">
        <v>46173</v>
      </c>
      <c r="P7" s="26">
        <f>IF(O7="","",IFERROR(O7+180,""))</f>
        <v/>
      </c>
      <c r="Q7" s="4">
        <f>IF(B7="","",IF(J7="","À compléter",IF(J7&lt;TODAY(),"Renouvellement en retard",IF(J7&lt;=TODAY()+30,"À renouveler sous 30 jours","Conforme"))))</f>
        <v/>
      </c>
      <c r="R7" s="3" t="inlineStr">
        <is>
          <t>Contrôle visuel réalisé.</t>
        </is>
      </c>
    </row>
    <row r="8">
      <c r="A8" s="2" t="inlineStr">
        <is>
          <t>EPI-2026-007</t>
        </is>
      </c>
      <c r="B8" s="3" t="inlineStr">
        <is>
          <t>Manon Garcia</t>
        </is>
      </c>
      <c r="C8" s="3" t="inlineStr">
        <is>
          <t>Agent de maintenance</t>
        </is>
      </c>
      <c r="D8" s="2" t="inlineStr">
        <is>
          <t>Nantes</t>
        </is>
      </c>
      <c r="E8" s="3" t="inlineStr">
        <is>
          <t>Casque de sécurité</t>
        </is>
      </c>
      <c r="F8" s="4">
        <f>IF(E8="","",IFERROR(VLOOKUP(E8,'Référentiels'!$F$2:$G$7,2,FALSE),"Référence à compléter"))</f>
        <v/>
      </c>
      <c r="G8" s="2" t="inlineStr">
        <is>
          <t>L</t>
        </is>
      </c>
      <c r="H8" s="25" t="n">
        <v>46244</v>
      </c>
      <c r="I8" s="6" t="n">
        <v>12</v>
      </c>
      <c r="J8" s="26">
        <f>IF(OR(H8="",I8=""),"",IFERROR(EDATE(H8,I8),""))</f>
        <v/>
      </c>
      <c r="K8" s="6" t="n">
        <v>1</v>
      </c>
      <c r="L8" s="27" t="n">
        <v>145</v>
      </c>
      <c r="M8" s="28">
        <f>IF(OR(K8="",L8=""),"",IFERROR(K8*L8,0))</f>
        <v/>
      </c>
      <c r="N8" s="2" t="inlineStr">
        <is>
          <t>Neuf</t>
        </is>
      </c>
      <c r="O8" s="25" t="n">
        <v>46246</v>
      </c>
      <c r="P8" s="26">
        <f>IF(O8="","",IFERROR(O8+180,""))</f>
        <v/>
      </c>
      <c r="Q8" s="4">
        <f>IF(B8="","",IF(J8="","À compléter",IF(J8&lt;TODAY(),"Renouvellement en retard",IF(J8&lt;=TODAY()+30,"À renouveler sous 30 jours","Conforme"))))</f>
        <v/>
      </c>
      <c r="R8" s="3" t="inlineStr">
        <is>
          <t>Casque avec jugulaire.</t>
        </is>
      </c>
    </row>
    <row r="9">
      <c r="A9" s="2" t="inlineStr">
        <is>
          <t>EPI-2026-008</t>
        </is>
      </c>
      <c r="B9" s="3" t="inlineStr">
        <is>
          <t>Antoine Faure</t>
        </is>
      </c>
      <c r="C9" s="3" t="inlineStr">
        <is>
          <t>Technicien</t>
        </is>
      </c>
      <c r="D9" s="2" t="inlineStr">
        <is>
          <t>Strasbourg</t>
        </is>
      </c>
      <c r="E9" s="3" t="inlineStr">
        <is>
          <t>Chaussures de sécurité</t>
        </is>
      </c>
      <c r="F9" s="4">
        <f>IF(E9="","",IFERROR(VLOOKUP(E9,'Référentiels'!$F$2:$G$7,2,FALSE),"Référence à compléter"))</f>
        <v/>
      </c>
      <c r="G9" s="2" t="n">
        <v>42</v>
      </c>
      <c r="H9" s="25" t="n">
        <v>46223</v>
      </c>
      <c r="I9" s="6" t="n">
        <v>12</v>
      </c>
      <c r="J9" s="26">
        <f>IF(OR(H9="",I9=""),"",IFERROR(EDATE(H9,I9),""))</f>
        <v/>
      </c>
      <c r="K9" s="6" t="n">
        <v>1</v>
      </c>
      <c r="L9" s="27" t="n">
        <v>118</v>
      </c>
      <c r="M9" s="28">
        <f>IF(OR(K9="",L9=""),"",IFERROR(K9*L9,0))</f>
        <v/>
      </c>
      <c r="N9" s="2" t="inlineStr">
        <is>
          <t>Bon état</t>
        </is>
      </c>
      <c r="O9" s="25" t="n">
        <v>46225</v>
      </c>
      <c r="P9" s="26">
        <f>IF(O9="","",IFERROR(O9+180,""))</f>
        <v/>
      </c>
      <c r="Q9" s="4">
        <f>IF(B9="","",IF(J9="","À compléter",IF(J9&lt;TODAY(),"Renouvellement en retard",IF(J9&lt;=TODAY()+30,"À renouveler sous 30 jours","Conforme"))))</f>
        <v/>
      </c>
      <c r="R9" s="3" t="inlineStr">
        <is>
          <t>Pointure confirmée par le collaborateur.</t>
        </is>
      </c>
    </row>
    <row r="10">
      <c r="A10" s="2" t="inlineStr">
        <is>
          <t>EPI-2026-009</t>
        </is>
      </c>
      <c r="B10" s="3" t="inlineStr">
        <is>
          <t>Sarah André</t>
        </is>
      </c>
      <c r="C10" s="3" t="inlineStr">
        <is>
          <t>Technicienne</t>
        </is>
      </c>
      <c r="D10" s="2" t="inlineStr">
        <is>
          <t>Bordeaux</t>
        </is>
      </c>
      <c r="E10" s="3" t="inlineStr">
        <is>
          <t>Gants de protection</t>
        </is>
      </c>
      <c r="F10" s="4">
        <f>IF(E10="","",IFERROR(VLOOKUP(E10,'Référentiels'!$F$2:$G$7,2,FALSE),"Référence à compléter"))</f>
        <v/>
      </c>
      <c r="G10" s="2" t="inlineStr">
        <is>
          <t>M</t>
        </is>
      </c>
      <c r="H10" s="25" t="n">
        <v>46122</v>
      </c>
      <c r="I10" s="6" t="n">
        <v>12</v>
      </c>
      <c r="J10" s="26">
        <f>IF(OR(H10="",I10=""),"",IFERROR(EDATE(H10,I10),""))</f>
        <v/>
      </c>
      <c r="K10" s="6" t="n">
        <v>3</v>
      </c>
      <c r="L10" s="27" t="n">
        <v>8.5</v>
      </c>
      <c r="M10" s="28">
        <f>IF(OR(K10="",L10=""),"",IFERROR(K10*L10,0))</f>
        <v/>
      </c>
      <c r="N10" s="2" t="inlineStr">
        <is>
          <t>À contrôler</t>
        </is>
      </c>
      <c r="O10" s="25" t="n"/>
      <c r="P10" s="26">
        <f>IF(O10="","",IFERROR(O10+180,""))</f>
        <v/>
      </c>
      <c r="Q10" s="4">
        <f>IF(B10="","",IF(J10="","À compléter",IF(J10&lt;TODAY(),"Renouvellement en retard",IF(J10&lt;=TODAY()+30,"À renouveler sous 30 jours","Conforme"))))</f>
        <v/>
      </c>
      <c r="R10" s="3" t="inlineStr">
        <is>
          <t>Contrôle à planifier avant la prochaine intervention.</t>
        </is>
      </c>
    </row>
    <row r="11">
      <c r="A11" s="2" t="inlineStr">
        <is>
          <t>EPI-2026-010</t>
        </is>
      </c>
      <c r="B11" s="3" t="inlineStr">
        <is>
          <t>Maxime Girard</t>
        </is>
      </c>
      <c r="C11" s="3" t="inlineStr">
        <is>
          <t>Agent de maintenance</t>
        </is>
      </c>
      <c r="D11" s="2" t="inlineStr">
        <is>
          <t>Marseille</t>
        </is>
      </c>
      <c r="E11" s="3" t="inlineStr">
        <is>
          <t>Protection auditive</t>
        </is>
      </c>
      <c r="F11" s="4">
        <f>IF(E11="","",IFERROR(VLOOKUP(E11,'Référentiels'!$F$2:$G$7,2,FALSE),"Référence à compléter"))</f>
        <v/>
      </c>
      <c r="G11" s="2" t="inlineStr">
        <is>
          <t>XL</t>
        </is>
      </c>
      <c r="H11" s="25" t="n">
        <v>46193</v>
      </c>
      <c r="I11" s="6" t="n">
        <v>12</v>
      </c>
      <c r="J11" s="26">
        <f>IF(OR(H11="",I11=""),"",IFERROR(EDATE(H11,I11),""))</f>
        <v/>
      </c>
      <c r="K11" s="6" t="n">
        <v>1</v>
      </c>
      <c r="L11" s="27" t="n">
        <v>35</v>
      </c>
      <c r="M11" s="28">
        <f>IF(OR(K11="",L11=""),"",IFERROR(K11*L11,0))</f>
        <v/>
      </c>
      <c r="N11" s="2" t="inlineStr">
        <is>
          <t>Bon état</t>
        </is>
      </c>
      <c r="O11" s="25" t="n">
        <v>46198</v>
      </c>
      <c r="P11" s="26">
        <f>IF(O11="","",IFERROR(O11+180,""))</f>
        <v/>
      </c>
      <c r="Q11" s="4">
        <f>IF(B11="","",IF(J11="","À compléter",IF(J11&lt;TODAY(),"Renouvellement en retard",IF(J11&lt;=TODAY()+30,"À renouveler sous 30 jours","Conforme"))))</f>
        <v/>
      </c>
      <c r="R11" s="3" t="inlineStr">
        <is>
          <t>Bouchons moulés remis avec étui.</t>
        </is>
      </c>
    </row>
    <row r="12">
      <c r="A12" s="2" t="n"/>
      <c r="B12" s="3" t="n"/>
      <c r="C12" s="3" t="n"/>
      <c r="D12" s="2" t="n"/>
      <c r="E12" s="3" t="n"/>
      <c r="F12" s="4">
        <f>IF(E12="","",IFERROR(VLOOKUP(E12,'Référentiels'!$F$2:$G$7,2,FALSE),"Référence à compléter"))</f>
        <v/>
      </c>
      <c r="G12" s="2" t="n"/>
      <c r="H12" s="25" t="n"/>
      <c r="I12" s="6" t="n"/>
      <c r="J12" s="26">
        <f>IF(OR(H12="",I12=""),"",IFERROR(EDATE(H12,I12),""))</f>
        <v/>
      </c>
      <c r="K12" s="6" t="n"/>
      <c r="L12" s="27" t="n"/>
      <c r="M12" s="28">
        <f>IF(OR(K12="",L12=""),"",IFERROR(K12*L12,0))</f>
        <v/>
      </c>
      <c r="N12" s="2" t="n"/>
      <c r="O12" s="25" t="n"/>
      <c r="P12" s="26">
        <f>IF(O12="","",IFERROR(O12+180,""))</f>
        <v/>
      </c>
      <c r="Q12" s="4">
        <f>IF(B12="","",IF(J12="","À compléter",IF(J12&lt;TODAY(),"Renouvellement en retard",IF(J12&lt;=TODAY()+30,"À renouveler sous 30 jours","Conforme"))))</f>
        <v/>
      </c>
      <c r="R12" s="3" t="n"/>
    </row>
    <row r="13">
      <c r="A13" s="2" t="n"/>
      <c r="B13" s="3" t="n"/>
      <c r="C13" s="3" t="n"/>
      <c r="D13" s="2" t="n"/>
      <c r="E13" s="3" t="n"/>
      <c r="F13" s="4">
        <f>IF(E13="","",IFERROR(VLOOKUP(E13,'Référentiels'!$F$2:$G$7,2,FALSE),"Référence à compléter"))</f>
        <v/>
      </c>
      <c r="G13" s="2" t="n"/>
      <c r="H13" s="25" t="n"/>
      <c r="I13" s="6" t="n"/>
      <c r="J13" s="26">
        <f>IF(OR(H13="",I13=""),"",IFERROR(EDATE(H13,I13),""))</f>
        <v/>
      </c>
      <c r="K13" s="6" t="n"/>
      <c r="L13" s="27" t="n"/>
      <c r="M13" s="28">
        <f>IF(OR(K13="",L13=""),"",IFERROR(K13*L13,0))</f>
        <v/>
      </c>
      <c r="N13" s="2" t="n"/>
      <c r="O13" s="25" t="n"/>
      <c r="P13" s="26">
        <f>IF(O13="","",IFERROR(O13+180,""))</f>
        <v/>
      </c>
      <c r="Q13" s="4">
        <f>IF(B13="","",IF(J13="","À compléter",IF(J13&lt;TODAY(),"Renouvellement en retard",IF(J13&lt;=TODAY()+30,"À renouveler sous 30 jours","Conforme"))))</f>
        <v/>
      </c>
      <c r="R13" s="3" t="n"/>
    </row>
    <row r="14">
      <c r="A14" s="2" t="n"/>
      <c r="B14" s="3" t="n"/>
      <c r="C14" s="3" t="n"/>
      <c r="D14" s="2" t="n"/>
      <c r="E14" s="3" t="n"/>
      <c r="F14" s="4">
        <f>IF(E14="","",IFERROR(VLOOKUP(E14,'Référentiels'!$F$2:$G$7,2,FALSE),"Référence à compléter"))</f>
        <v/>
      </c>
      <c r="G14" s="2" t="n"/>
      <c r="H14" s="25" t="n"/>
      <c r="I14" s="6" t="n"/>
      <c r="J14" s="26">
        <f>IF(OR(H14="",I14=""),"",IFERROR(EDATE(H14,I14),""))</f>
        <v/>
      </c>
      <c r="K14" s="6" t="n"/>
      <c r="L14" s="27" t="n"/>
      <c r="M14" s="28">
        <f>IF(OR(K14="",L14=""),"",IFERROR(K14*L14,0))</f>
        <v/>
      </c>
      <c r="N14" s="2" t="n"/>
      <c r="O14" s="25" t="n"/>
      <c r="P14" s="26">
        <f>IF(O14="","",IFERROR(O14+180,""))</f>
        <v/>
      </c>
      <c r="Q14" s="4">
        <f>IF(B14="","",IF(J14="","À compléter",IF(J14&lt;TODAY(),"Renouvellement en retard",IF(J14&lt;=TODAY()+30,"À renouveler sous 30 jours","Conforme"))))</f>
        <v/>
      </c>
      <c r="R14" s="3" t="n"/>
    </row>
    <row r="15">
      <c r="A15" s="2" t="n"/>
      <c r="B15" s="3" t="n"/>
      <c r="C15" s="3" t="n"/>
      <c r="D15" s="2" t="n"/>
      <c r="E15" s="3" t="n"/>
      <c r="F15" s="4">
        <f>IF(E15="","",IFERROR(VLOOKUP(E15,'Référentiels'!$F$2:$G$7,2,FALSE),"Référence à compléter"))</f>
        <v/>
      </c>
      <c r="G15" s="2" t="n"/>
      <c r="H15" s="25" t="n"/>
      <c r="I15" s="6" t="n"/>
      <c r="J15" s="26">
        <f>IF(OR(H15="",I15=""),"",IFERROR(EDATE(H15,I15),""))</f>
        <v/>
      </c>
      <c r="K15" s="6" t="n"/>
      <c r="L15" s="27" t="n"/>
      <c r="M15" s="28">
        <f>IF(OR(K15="",L15=""),"",IFERROR(K15*L15,0))</f>
        <v/>
      </c>
      <c r="N15" s="2" t="n"/>
      <c r="O15" s="25" t="n"/>
      <c r="P15" s="26">
        <f>IF(O15="","",IFERROR(O15+180,""))</f>
        <v/>
      </c>
      <c r="Q15" s="4">
        <f>IF(B15="","",IF(J15="","À compléter",IF(J15&lt;TODAY(),"Renouvellement en retard",IF(J15&lt;=TODAY()+30,"À renouveler sous 30 jours","Conforme"))))</f>
        <v/>
      </c>
      <c r="R15" s="3" t="n"/>
    </row>
    <row r="16">
      <c r="A16" s="2" t="n"/>
      <c r="B16" s="3" t="n"/>
      <c r="C16" s="3" t="n"/>
      <c r="D16" s="2" t="n"/>
      <c r="E16" s="3" t="n"/>
      <c r="F16" s="4">
        <f>IF(E16="","",IFERROR(VLOOKUP(E16,'Référentiels'!$F$2:$G$7,2,FALSE),"Référence à compléter"))</f>
        <v/>
      </c>
      <c r="G16" s="2" t="n"/>
      <c r="H16" s="25" t="n"/>
      <c r="I16" s="6" t="n"/>
      <c r="J16" s="26">
        <f>IF(OR(H16="",I16=""),"",IFERROR(EDATE(H16,I16),""))</f>
        <v/>
      </c>
      <c r="K16" s="6" t="n"/>
      <c r="L16" s="27" t="n"/>
      <c r="M16" s="28">
        <f>IF(OR(K16="",L16=""),"",IFERROR(K16*L16,0))</f>
        <v/>
      </c>
      <c r="N16" s="2" t="n"/>
      <c r="O16" s="25" t="n"/>
      <c r="P16" s="26">
        <f>IF(O16="","",IFERROR(O16+180,""))</f>
        <v/>
      </c>
      <c r="Q16" s="4">
        <f>IF(B16="","",IF(J16="","À compléter",IF(J16&lt;TODAY(),"Renouvellement en retard",IF(J16&lt;=TODAY()+30,"À renouveler sous 30 jours","Conforme"))))</f>
        <v/>
      </c>
      <c r="R16" s="3" t="n"/>
    </row>
    <row r="17">
      <c r="A17" s="2" t="n"/>
      <c r="B17" s="3" t="n"/>
      <c r="C17" s="3" t="n"/>
      <c r="D17" s="2" t="n"/>
      <c r="E17" s="3" t="n"/>
      <c r="F17" s="4">
        <f>IF(E17="","",IFERROR(VLOOKUP(E17,'Référentiels'!$F$2:$G$7,2,FALSE),"Référence à compléter"))</f>
        <v/>
      </c>
      <c r="G17" s="2" t="n"/>
      <c r="H17" s="25" t="n"/>
      <c r="I17" s="6" t="n"/>
      <c r="J17" s="26">
        <f>IF(OR(H17="",I17=""),"",IFERROR(EDATE(H17,I17),""))</f>
        <v/>
      </c>
      <c r="K17" s="6" t="n"/>
      <c r="L17" s="27" t="n"/>
      <c r="M17" s="28">
        <f>IF(OR(K17="",L17=""),"",IFERROR(K17*L17,0))</f>
        <v/>
      </c>
      <c r="N17" s="2" t="n"/>
      <c r="O17" s="25" t="n"/>
      <c r="P17" s="26">
        <f>IF(O17="","",IFERROR(O17+180,""))</f>
        <v/>
      </c>
      <c r="Q17" s="4">
        <f>IF(B17="","",IF(J17="","À compléter",IF(J17&lt;TODAY(),"Renouvellement en retard",IF(J17&lt;=TODAY()+30,"À renouveler sous 30 jours","Conforme"))))</f>
        <v/>
      </c>
      <c r="R17" s="3" t="n"/>
    </row>
    <row r="18">
      <c r="A18" s="2" t="n"/>
      <c r="B18" s="3" t="n"/>
      <c r="C18" s="3" t="n"/>
      <c r="D18" s="2" t="n"/>
      <c r="E18" s="3" t="n"/>
      <c r="F18" s="4">
        <f>IF(E18="","",IFERROR(VLOOKUP(E18,'Référentiels'!$F$2:$G$7,2,FALSE),"Référence à compléter"))</f>
        <v/>
      </c>
      <c r="G18" s="2" t="n"/>
      <c r="H18" s="25" t="n"/>
      <c r="I18" s="6" t="n"/>
      <c r="J18" s="26">
        <f>IF(OR(H18="",I18=""),"",IFERROR(EDATE(H18,I18),""))</f>
        <v/>
      </c>
      <c r="K18" s="6" t="n"/>
      <c r="L18" s="27" t="n"/>
      <c r="M18" s="28">
        <f>IF(OR(K18="",L18=""),"",IFERROR(K18*L18,0))</f>
        <v/>
      </c>
      <c r="N18" s="2" t="n"/>
      <c r="O18" s="25" t="n"/>
      <c r="P18" s="26">
        <f>IF(O18="","",IFERROR(O18+180,""))</f>
        <v/>
      </c>
      <c r="Q18" s="4">
        <f>IF(B18="","",IF(J18="","À compléter",IF(J18&lt;TODAY(),"Renouvellement en retard",IF(J18&lt;=TODAY()+30,"À renouveler sous 30 jours","Conforme"))))</f>
        <v/>
      </c>
      <c r="R18" s="3" t="n"/>
    </row>
    <row r="19">
      <c r="A19" s="2" t="n"/>
      <c r="B19" s="3" t="n"/>
      <c r="C19" s="3" t="n"/>
      <c r="D19" s="2" t="n"/>
      <c r="E19" s="3" t="n"/>
      <c r="F19" s="4">
        <f>IF(E19="","",IFERROR(VLOOKUP(E19,'Référentiels'!$F$2:$G$7,2,FALSE),"Référence à compléter"))</f>
        <v/>
      </c>
      <c r="G19" s="2" t="n"/>
      <c r="H19" s="25" t="n"/>
      <c r="I19" s="6" t="n"/>
      <c r="J19" s="26">
        <f>IF(OR(H19="",I19=""),"",IFERROR(EDATE(H19,I19),""))</f>
        <v/>
      </c>
      <c r="K19" s="6" t="n"/>
      <c r="L19" s="27" t="n"/>
      <c r="M19" s="28">
        <f>IF(OR(K19="",L19=""),"",IFERROR(K19*L19,0))</f>
        <v/>
      </c>
      <c r="N19" s="2" t="n"/>
      <c r="O19" s="25" t="n"/>
      <c r="P19" s="26">
        <f>IF(O19="","",IFERROR(O19+180,""))</f>
        <v/>
      </c>
      <c r="Q19" s="4">
        <f>IF(B19="","",IF(J19="","À compléter",IF(J19&lt;TODAY(),"Renouvellement en retard",IF(J19&lt;=TODAY()+30,"À renouveler sous 30 jours","Conforme"))))</f>
        <v/>
      </c>
      <c r="R19" s="3" t="n"/>
    </row>
    <row r="20">
      <c r="A20" s="2" t="n"/>
      <c r="B20" s="3" t="n"/>
      <c r="C20" s="3" t="n"/>
      <c r="D20" s="2" t="n"/>
      <c r="E20" s="3" t="n"/>
      <c r="F20" s="4">
        <f>IF(E20="","",IFERROR(VLOOKUP(E20,'Référentiels'!$F$2:$G$7,2,FALSE),"Référence à compléter"))</f>
        <v/>
      </c>
      <c r="G20" s="2" t="n"/>
      <c r="H20" s="25" t="n"/>
      <c r="I20" s="6" t="n"/>
      <c r="J20" s="26">
        <f>IF(OR(H20="",I20=""),"",IFERROR(EDATE(H20,I20),""))</f>
        <v/>
      </c>
      <c r="K20" s="6" t="n"/>
      <c r="L20" s="27" t="n"/>
      <c r="M20" s="28">
        <f>IF(OR(K20="",L20=""),"",IFERROR(K20*L20,0))</f>
        <v/>
      </c>
      <c r="N20" s="2" t="n"/>
      <c r="O20" s="25" t="n"/>
      <c r="P20" s="26">
        <f>IF(O20="","",IFERROR(O20+180,""))</f>
        <v/>
      </c>
      <c r="Q20" s="4">
        <f>IF(B20="","",IF(J20="","À compléter",IF(J20&lt;TODAY(),"Renouvellement en retard",IF(J20&lt;=TODAY()+30,"À renouveler sous 30 jours","Conforme"))))</f>
        <v/>
      </c>
      <c r="R20" s="3" t="n"/>
    </row>
    <row r="21">
      <c r="A21" s="2" t="n"/>
      <c r="B21" s="3" t="n"/>
      <c r="C21" s="3" t="n"/>
      <c r="D21" s="2" t="n"/>
      <c r="E21" s="3" t="n"/>
      <c r="F21" s="4">
        <f>IF(E21="","",IFERROR(VLOOKUP(E21,'Référentiels'!$F$2:$G$7,2,FALSE),"Référence à compléter"))</f>
        <v/>
      </c>
      <c r="G21" s="2" t="n"/>
      <c r="H21" s="25" t="n"/>
      <c r="I21" s="6" t="n"/>
      <c r="J21" s="26">
        <f>IF(OR(H21="",I21=""),"",IFERROR(EDATE(H21,I21),""))</f>
        <v/>
      </c>
      <c r="K21" s="6" t="n"/>
      <c r="L21" s="27" t="n"/>
      <c r="M21" s="28">
        <f>IF(OR(K21="",L21=""),"",IFERROR(K21*L21,0))</f>
        <v/>
      </c>
      <c r="N21" s="2" t="n"/>
      <c r="O21" s="25" t="n"/>
      <c r="P21" s="26">
        <f>IF(O21="","",IFERROR(O21+180,""))</f>
        <v/>
      </c>
      <c r="Q21" s="4">
        <f>IF(B21="","",IF(J21="","À compléter",IF(J21&lt;TODAY(),"Renouvellement en retard",IF(J21&lt;=TODAY()+30,"À renouveler sous 30 jours","Conforme"))))</f>
        <v/>
      </c>
      <c r="R21" s="3" t="n"/>
    </row>
    <row r="22">
      <c r="A22" s="2" t="n"/>
      <c r="B22" s="3" t="n"/>
      <c r="C22" s="3" t="n"/>
      <c r="D22" s="2" t="n"/>
      <c r="E22" s="3" t="n"/>
      <c r="F22" s="4">
        <f>IF(E22="","",IFERROR(VLOOKUP(E22,'Référentiels'!$F$2:$G$7,2,FALSE),"Référence à compléter"))</f>
        <v/>
      </c>
      <c r="G22" s="2" t="n"/>
      <c r="H22" s="25" t="n"/>
      <c r="I22" s="6" t="n"/>
      <c r="J22" s="26">
        <f>IF(OR(H22="",I22=""),"",IFERROR(EDATE(H22,I22),""))</f>
        <v/>
      </c>
      <c r="K22" s="6" t="n"/>
      <c r="L22" s="27" t="n"/>
      <c r="M22" s="28">
        <f>IF(OR(K22="",L22=""),"",IFERROR(K22*L22,0))</f>
        <v/>
      </c>
      <c r="N22" s="2" t="n"/>
      <c r="O22" s="25" t="n"/>
      <c r="P22" s="26">
        <f>IF(O22="","",IFERROR(O22+180,""))</f>
        <v/>
      </c>
      <c r="Q22" s="4">
        <f>IF(B22="","",IF(J22="","À compléter",IF(J22&lt;TODAY(),"Renouvellement en retard",IF(J22&lt;=TODAY()+30,"À renouveler sous 30 jours","Conforme"))))</f>
        <v/>
      </c>
      <c r="R22" s="3" t="n"/>
    </row>
    <row r="23">
      <c r="A23" s="2" t="n"/>
      <c r="B23" s="3" t="n"/>
      <c r="C23" s="3" t="n"/>
      <c r="D23" s="2" t="n"/>
      <c r="E23" s="3" t="n"/>
      <c r="F23" s="4">
        <f>IF(E23="","",IFERROR(VLOOKUP(E23,'Référentiels'!$F$2:$G$7,2,FALSE),"Référence à compléter"))</f>
        <v/>
      </c>
      <c r="G23" s="2" t="n"/>
      <c r="H23" s="25" t="n"/>
      <c r="I23" s="6" t="n"/>
      <c r="J23" s="26">
        <f>IF(OR(H23="",I23=""),"",IFERROR(EDATE(H23,I23),""))</f>
        <v/>
      </c>
      <c r="K23" s="6" t="n"/>
      <c r="L23" s="27" t="n"/>
      <c r="M23" s="28">
        <f>IF(OR(K23="",L23=""),"",IFERROR(K23*L23,0))</f>
        <v/>
      </c>
      <c r="N23" s="2" t="n"/>
      <c r="O23" s="25" t="n"/>
      <c r="P23" s="26">
        <f>IF(O23="","",IFERROR(O23+180,""))</f>
        <v/>
      </c>
      <c r="Q23" s="4">
        <f>IF(B23="","",IF(J23="","À compléter",IF(J23&lt;TODAY(),"Renouvellement en retard",IF(J23&lt;=TODAY()+30,"À renouveler sous 30 jours","Conforme"))))</f>
        <v/>
      </c>
      <c r="R23" s="3" t="n"/>
    </row>
    <row r="24">
      <c r="A24" s="2" t="n"/>
      <c r="B24" s="3" t="n"/>
      <c r="C24" s="3" t="n"/>
      <c r="D24" s="2" t="n"/>
      <c r="E24" s="3" t="n"/>
      <c r="F24" s="4">
        <f>IF(E24="","",IFERROR(VLOOKUP(E24,'Référentiels'!$F$2:$G$7,2,FALSE),"Référence à compléter"))</f>
        <v/>
      </c>
      <c r="G24" s="2" t="n"/>
      <c r="H24" s="25" t="n"/>
      <c r="I24" s="6" t="n"/>
      <c r="J24" s="26">
        <f>IF(OR(H24="",I24=""),"",IFERROR(EDATE(H24,I24),""))</f>
        <v/>
      </c>
      <c r="K24" s="6" t="n"/>
      <c r="L24" s="27" t="n"/>
      <c r="M24" s="28">
        <f>IF(OR(K24="",L24=""),"",IFERROR(K24*L24,0))</f>
        <v/>
      </c>
      <c r="N24" s="2" t="n"/>
      <c r="O24" s="25" t="n"/>
      <c r="P24" s="26">
        <f>IF(O24="","",IFERROR(O24+180,""))</f>
        <v/>
      </c>
      <c r="Q24" s="4">
        <f>IF(B24="","",IF(J24="","À compléter",IF(J24&lt;TODAY(),"Renouvellement en retard",IF(J24&lt;=TODAY()+30,"À renouveler sous 30 jours","Conforme"))))</f>
        <v/>
      </c>
      <c r="R24" s="3" t="n"/>
    </row>
    <row r="25">
      <c r="A25" s="2" t="n"/>
      <c r="B25" s="3" t="n"/>
      <c r="C25" s="3" t="n"/>
      <c r="D25" s="2" t="n"/>
      <c r="E25" s="3" t="n"/>
      <c r="F25" s="4">
        <f>IF(E25="","",IFERROR(VLOOKUP(E25,'Référentiels'!$F$2:$G$7,2,FALSE),"Référence à compléter"))</f>
        <v/>
      </c>
      <c r="G25" s="2" t="n"/>
      <c r="H25" s="25" t="n"/>
      <c r="I25" s="6" t="n"/>
      <c r="J25" s="26">
        <f>IF(OR(H25="",I25=""),"",IFERROR(EDATE(H25,I25),""))</f>
        <v/>
      </c>
      <c r="K25" s="6" t="n"/>
      <c r="L25" s="27" t="n"/>
      <c r="M25" s="28">
        <f>IF(OR(K25="",L25=""),"",IFERROR(K25*L25,0))</f>
        <v/>
      </c>
      <c r="N25" s="2" t="n"/>
      <c r="O25" s="25" t="n"/>
      <c r="P25" s="26">
        <f>IF(O25="","",IFERROR(O25+180,""))</f>
        <v/>
      </c>
      <c r="Q25" s="4">
        <f>IF(B25="","",IF(J25="","À compléter",IF(J25&lt;TODAY(),"Renouvellement en retard",IF(J25&lt;=TODAY()+30,"À renouveler sous 30 jours","Conforme"))))</f>
        <v/>
      </c>
      <c r="R25" s="3" t="n"/>
    </row>
    <row r="26">
      <c r="A26" s="2" t="n"/>
      <c r="B26" s="3" t="n"/>
      <c r="C26" s="3" t="n"/>
      <c r="D26" s="2" t="n"/>
      <c r="E26" s="3" t="n"/>
      <c r="F26" s="4">
        <f>IF(E26="","",IFERROR(VLOOKUP(E26,'Référentiels'!$F$2:$G$7,2,FALSE),"Référence à compléter"))</f>
        <v/>
      </c>
      <c r="G26" s="2" t="n"/>
      <c r="H26" s="25" t="n"/>
      <c r="I26" s="6" t="n"/>
      <c r="J26" s="26">
        <f>IF(OR(H26="",I26=""),"",IFERROR(EDATE(H26,I26),""))</f>
        <v/>
      </c>
      <c r="K26" s="6" t="n"/>
      <c r="L26" s="27" t="n"/>
      <c r="M26" s="28">
        <f>IF(OR(K26="",L26=""),"",IFERROR(K26*L26,0))</f>
        <v/>
      </c>
      <c r="N26" s="2" t="n"/>
      <c r="O26" s="25" t="n"/>
      <c r="P26" s="26">
        <f>IF(O26="","",IFERROR(O26+180,""))</f>
        <v/>
      </c>
      <c r="Q26" s="4">
        <f>IF(B26="","",IF(J26="","À compléter",IF(J26&lt;TODAY(),"Renouvellement en retard",IF(J26&lt;=TODAY()+30,"À renouveler sous 30 jours","Conforme"))))</f>
        <v/>
      </c>
      <c r="R26" s="3" t="n"/>
    </row>
    <row r="27">
      <c r="A27" s="2" t="n"/>
      <c r="B27" s="3" t="n"/>
      <c r="C27" s="3" t="n"/>
      <c r="D27" s="2" t="n"/>
      <c r="E27" s="3" t="n"/>
      <c r="F27" s="4">
        <f>IF(E27="","",IFERROR(VLOOKUP(E27,'Référentiels'!$F$2:$G$7,2,FALSE),"Référence à compléter"))</f>
        <v/>
      </c>
      <c r="G27" s="2" t="n"/>
      <c r="H27" s="25" t="n"/>
      <c r="I27" s="6" t="n"/>
      <c r="J27" s="26">
        <f>IF(OR(H27="",I27=""),"",IFERROR(EDATE(H27,I27),""))</f>
        <v/>
      </c>
      <c r="K27" s="6" t="n"/>
      <c r="L27" s="27" t="n"/>
      <c r="M27" s="28">
        <f>IF(OR(K27="",L27=""),"",IFERROR(K27*L27,0))</f>
        <v/>
      </c>
      <c r="N27" s="2" t="n"/>
      <c r="O27" s="25" t="n"/>
      <c r="P27" s="26">
        <f>IF(O27="","",IFERROR(O27+180,""))</f>
        <v/>
      </c>
      <c r="Q27" s="4">
        <f>IF(B27="","",IF(J27="","À compléter",IF(J27&lt;TODAY(),"Renouvellement en retard",IF(J27&lt;=TODAY()+30,"À renouveler sous 30 jours","Conforme"))))</f>
        <v/>
      </c>
      <c r="R27" s="3" t="n"/>
    </row>
    <row r="28">
      <c r="A28" s="2" t="n"/>
      <c r="B28" s="3" t="n"/>
      <c r="C28" s="3" t="n"/>
      <c r="D28" s="2" t="n"/>
      <c r="E28" s="3" t="n"/>
      <c r="F28" s="4">
        <f>IF(E28="","",IFERROR(VLOOKUP(E28,'Référentiels'!$F$2:$G$7,2,FALSE),"Référence à compléter"))</f>
        <v/>
      </c>
      <c r="G28" s="2" t="n"/>
      <c r="H28" s="25" t="n"/>
      <c r="I28" s="6" t="n"/>
      <c r="J28" s="26">
        <f>IF(OR(H28="",I28=""),"",IFERROR(EDATE(H28,I28),""))</f>
        <v/>
      </c>
      <c r="K28" s="6" t="n"/>
      <c r="L28" s="27" t="n"/>
      <c r="M28" s="28">
        <f>IF(OR(K28="",L28=""),"",IFERROR(K28*L28,0))</f>
        <v/>
      </c>
      <c r="N28" s="2" t="n"/>
      <c r="O28" s="25" t="n"/>
      <c r="P28" s="26">
        <f>IF(O28="","",IFERROR(O28+180,""))</f>
        <v/>
      </c>
      <c r="Q28" s="4">
        <f>IF(B28="","",IF(J28="","À compléter",IF(J28&lt;TODAY(),"Renouvellement en retard",IF(J28&lt;=TODAY()+30,"À renouveler sous 30 jours","Conforme"))))</f>
        <v/>
      </c>
      <c r="R28" s="3" t="n"/>
    </row>
    <row r="29">
      <c r="A29" s="2" t="n"/>
      <c r="B29" s="3" t="n"/>
      <c r="C29" s="3" t="n"/>
      <c r="D29" s="2" t="n"/>
      <c r="E29" s="3" t="n"/>
      <c r="F29" s="4">
        <f>IF(E29="","",IFERROR(VLOOKUP(E29,'Référentiels'!$F$2:$G$7,2,FALSE),"Référence à compléter"))</f>
        <v/>
      </c>
      <c r="G29" s="2" t="n"/>
      <c r="H29" s="25" t="n"/>
      <c r="I29" s="6" t="n"/>
      <c r="J29" s="26">
        <f>IF(OR(H29="",I29=""),"",IFERROR(EDATE(H29,I29),""))</f>
        <v/>
      </c>
      <c r="K29" s="6" t="n"/>
      <c r="L29" s="27" t="n"/>
      <c r="M29" s="28">
        <f>IF(OR(K29="",L29=""),"",IFERROR(K29*L29,0))</f>
        <v/>
      </c>
      <c r="N29" s="2" t="n"/>
      <c r="O29" s="25" t="n"/>
      <c r="P29" s="26">
        <f>IF(O29="","",IFERROR(O29+180,""))</f>
        <v/>
      </c>
      <c r="Q29" s="4">
        <f>IF(B29="","",IF(J29="","À compléter",IF(J29&lt;TODAY(),"Renouvellement en retard",IF(J29&lt;=TODAY()+30,"À renouveler sous 30 jours","Conforme"))))</f>
        <v/>
      </c>
      <c r="R29" s="3" t="n"/>
    </row>
    <row r="30">
      <c r="A30" s="2" t="n"/>
      <c r="B30" s="3" t="n"/>
      <c r="C30" s="3" t="n"/>
      <c r="D30" s="2" t="n"/>
      <c r="E30" s="3" t="n"/>
      <c r="F30" s="4">
        <f>IF(E30="","",IFERROR(VLOOKUP(E30,'Référentiels'!$F$2:$G$7,2,FALSE),"Référence à compléter"))</f>
        <v/>
      </c>
      <c r="G30" s="2" t="n"/>
      <c r="H30" s="25" t="n"/>
      <c r="I30" s="6" t="n"/>
      <c r="J30" s="26">
        <f>IF(OR(H30="",I30=""),"",IFERROR(EDATE(H30,I30),""))</f>
        <v/>
      </c>
      <c r="K30" s="6" t="n"/>
      <c r="L30" s="27" t="n"/>
      <c r="M30" s="28">
        <f>IF(OR(K30="",L30=""),"",IFERROR(K30*L30,0))</f>
        <v/>
      </c>
      <c r="N30" s="2" t="n"/>
      <c r="O30" s="25" t="n"/>
      <c r="P30" s="26">
        <f>IF(O30="","",IFERROR(O30+180,""))</f>
        <v/>
      </c>
      <c r="Q30" s="4">
        <f>IF(B30="","",IF(J30="","À compléter",IF(J30&lt;TODAY(),"Renouvellement en retard",IF(J30&lt;=TODAY()+30,"À renouveler sous 30 jours","Conforme"))))</f>
        <v/>
      </c>
      <c r="R30" s="3" t="n"/>
    </row>
    <row r="31">
      <c r="A31" s="2" t="n"/>
      <c r="B31" s="3" t="n"/>
      <c r="C31" s="3" t="n"/>
      <c r="D31" s="2" t="n"/>
      <c r="E31" s="3" t="n"/>
      <c r="F31" s="4">
        <f>IF(E31="","",IFERROR(VLOOKUP(E31,'Référentiels'!$F$2:$G$7,2,FALSE),"Référence à compléter"))</f>
        <v/>
      </c>
      <c r="G31" s="2" t="n"/>
      <c r="H31" s="25" t="n"/>
      <c r="I31" s="6" t="n"/>
      <c r="J31" s="26">
        <f>IF(OR(H31="",I31=""),"",IFERROR(EDATE(H31,I31),""))</f>
        <v/>
      </c>
      <c r="K31" s="6" t="n"/>
      <c r="L31" s="27" t="n"/>
      <c r="M31" s="28">
        <f>IF(OR(K31="",L31=""),"",IFERROR(K31*L31,0))</f>
        <v/>
      </c>
      <c r="N31" s="2" t="n"/>
      <c r="O31" s="25" t="n"/>
      <c r="P31" s="26">
        <f>IF(O31="","",IFERROR(O31+180,""))</f>
        <v/>
      </c>
      <c r="Q31" s="4">
        <f>IF(B31="","",IF(J31="","À compléter",IF(J31&lt;TODAY(),"Renouvellement en retard",IF(J31&lt;=TODAY()+30,"À renouveler sous 30 jours","Conforme"))))</f>
        <v/>
      </c>
      <c r="R31" s="3" t="n"/>
    </row>
    <row r="32">
      <c r="A32" s="2" t="n"/>
      <c r="B32" s="3" t="n"/>
      <c r="C32" s="3" t="n"/>
      <c r="D32" s="2" t="n"/>
      <c r="E32" s="3" t="n"/>
      <c r="F32" s="4">
        <f>IF(E32="","",IFERROR(VLOOKUP(E32,'Référentiels'!$F$2:$G$7,2,FALSE),"Référence à compléter"))</f>
        <v/>
      </c>
      <c r="G32" s="2" t="n"/>
      <c r="H32" s="25" t="n"/>
      <c r="I32" s="6" t="n"/>
      <c r="J32" s="26">
        <f>IF(OR(H32="",I32=""),"",IFERROR(EDATE(H32,I32),""))</f>
        <v/>
      </c>
      <c r="K32" s="6" t="n"/>
      <c r="L32" s="27" t="n"/>
      <c r="M32" s="28">
        <f>IF(OR(K32="",L32=""),"",IFERROR(K32*L32,0))</f>
        <v/>
      </c>
      <c r="N32" s="2" t="n"/>
      <c r="O32" s="25" t="n"/>
      <c r="P32" s="26">
        <f>IF(O32="","",IFERROR(O32+180,""))</f>
        <v/>
      </c>
      <c r="Q32" s="4">
        <f>IF(B32="","",IF(J32="","À compléter",IF(J32&lt;TODAY(),"Renouvellement en retard",IF(J32&lt;=TODAY()+30,"À renouveler sous 30 jours","Conforme"))))</f>
        <v/>
      </c>
      <c r="R32" s="3" t="n"/>
    </row>
    <row r="33">
      <c r="A33" s="2" t="n"/>
      <c r="B33" s="3" t="n"/>
      <c r="C33" s="3" t="n"/>
      <c r="D33" s="2" t="n"/>
      <c r="E33" s="3" t="n"/>
      <c r="F33" s="4">
        <f>IF(E33="","",IFERROR(VLOOKUP(E33,'Référentiels'!$F$2:$G$7,2,FALSE),"Référence à compléter"))</f>
        <v/>
      </c>
      <c r="G33" s="2" t="n"/>
      <c r="H33" s="25" t="n"/>
      <c r="I33" s="6" t="n"/>
      <c r="J33" s="26">
        <f>IF(OR(H33="",I33=""),"",IFERROR(EDATE(H33,I33),""))</f>
        <v/>
      </c>
      <c r="K33" s="6" t="n"/>
      <c r="L33" s="27" t="n"/>
      <c r="M33" s="28">
        <f>IF(OR(K33="",L33=""),"",IFERROR(K33*L33,0))</f>
        <v/>
      </c>
      <c r="N33" s="2" t="n"/>
      <c r="O33" s="25" t="n"/>
      <c r="P33" s="26">
        <f>IF(O33="","",IFERROR(O33+180,""))</f>
        <v/>
      </c>
      <c r="Q33" s="4">
        <f>IF(B33="","",IF(J33="","À compléter",IF(J33&lt;TODAY(),"Renouvellement en retard",IF(J33&lt;=TODAY()+30,"À renouveler sous 30 jours","Conforme"))))</f>
        <v/>
      </c>
      <c r="R33" s="3" t="n"/>
    </row>
    <row r="34">
      <c r="A34" s="2" t="n"/>
      <c r="B34" s="3" t="n"/>
      <c r="C34" s="3" t="n"/>
      <c r="D34" s="2" t="n"/>
      <c r="E34" s="3" t="n"/>
      <c r="F34" s="4">
        <f>IF(E34="","",IFERROR(VLOOKUP(E34,'Référentiels'!$F$2:$G$7,2,FALSE),"Référence à compléter"))</f>
        <v/>
      </c>
      <c r="G34" s="2" t="n"/>
      <c r="H34" s="25" t="n"/>
      <c r="I34" s="6" t="n"/>
      <c r="J34" s="26">
        <f>IF(OR(H34="",I34=""),"",IFERROR(EDATE(H34,I34),""))</f>
        <v/>
      </c>
      <c r="K34" s="6" t="n"/>
      <c r="L34" s="27" t="n"/>
      <c r="M34" s="28">
        <f>IF(OR(K34="",L34=""),"",IFERROR(K34*L34,0))</f>
        <v/>
      </c>
      <c r="N34" s="2" t="n"/>
      <c r="O34" s="25" t="n"/>
      <c r="P34" s="26">
        <f>IF(O34="","",IFERROR(O34+180,""))</f>
        <v/>
      </c>
      <c r="Q34" s="4">
        <f>IF(B34="","",IF(J34="","À compléter",IF(J34&lt;TODAY(),"Renouvellement en retard",IF(J34&lt;=TODAY()+30,"À renouveler sous 30 jours","Conforme"))))</f>
        <v/>
      </c>
      <c r="R34" s="3" t="n"/>
    </row>
    <row r="35">
      <c r="A35" s="2" t="n"/>
      <c r="B35" s="3" t="n"/>
      <c r="C35" s="3" t="n"/>
      <c r="D35" s="2" t="n"/>
      <c r="E35" s="3" t="n"/>
      <c r="F35" s="4">
        <f>IF(E35="","",IFERROR(VLOOKUP(E35,'Référentiels'!$F$2:$G$7,2,FALSE),"Référence à compléter"))</f>
        <v/>
      </c>
      <c r="G35" s="2" t="n"/>
      <c r="H35" s="25" t="n"/>
      <c r="I35" s="6" t="n"/>
      <c r="J35" s="26">
        <f>IF(OR(H35="",I35=""),"",IFERROR(EDATE(H35,I35),""))</f>
        <v/>
      </c>
      <c r="K35" s="6" t="n"/>
      <c r="L35" s="27" t="n"/>
      <c r="M35" s="28">
        <f>IF(OR(K35="",L35=""),"",IFERROR(K35*L35,0))</f>
        <v/>
      </c>
      <c r="N35" s="2" t="n"/>
      <c r="O35" s="25" t="n"/>
      <c r="P35" s="26">
        <f>IF(O35="","",IFERROR(O35+180,""))</f>
        <v/>
      </c>
      <c r="Q35" s="4">
        <f>IF(B35="","",IF(J35="","À compléter",IF(J35&lt;TODAY(),"Renouvellement en retard",IF(J35&lt;=TODAY()+30,"À renouveler sous 30 jours","Conforme"))))</f>
        <v/>
      </c>
      <c r="R35" s="3" t="n"/>
    </row>
    <row r="36">
      <c r="A36" s="2" t="n"/>
      <c r="B36" s="3" t="n"/>
      <c r="C36" s="3" t="n"/>
      <c r="D36" s="2" t="n"/>
      <c r="E36" s="3" t="n"/>
      <c r="F36" s="4">
        <f>IF(E36="","",IFERROR(VLOOKUP(E36,'Référentiels'!$F$2:$G$7,2,FALSE),"Référence à compléter"))</f>
        <v/>
      </c>
      <c r="G36" s="2" t="n"/>
      <c r="H36" s="25" t="n"/>
      <c r="I36" s="6" t="n"/>
      <c r="J36" s="26">
        <f>IF(OR(H36="",I36=""),"",IFERROR(EDATE(H36,I36),""))</f>
        <v/>
      </c>
      <c r="K36" s="6" t="n"/>
      <c r="L36" s="27" t="n"/>
      <c r="M36" s="28">
        <f>IF(OR(K36="",L36=""),"",IFERROR(K36*L36,0))</f>
        <v/>
      </c>
      <c r="N36" s="2" t="n"/>
      <c r="O36" s="25" t="n"/>
      <c r="P36" s="26">
        <f>IF(O36="","",IFERROR(O36+180,""))</f>
        <v/>
      </c>
      <c r="Q36" s="4">
        <f>IF(B36="","",IF(J36="","À compléter",IF(J36&lt;TODAY(),"Renouvellement en retard",IF(J36&lt;=TODAY()+30,"À renouveler sous 30 jours","Conforme"))))</f>
        <v/>
      </c>
      <c r="R36" s="3" t="n"/>
    </row>
    <row r="37">
      <c r="A37" s="2" t="n"/>
      <c r="B37" s="3" t="n"/>
      <c r="C37" s="3" t="n"/>
      <c r="D37" s="2" t="n"/>
      <c r="E37" s="3" t="n"/>
      <c r="F37" s="4">
        <f>IF(E37="","",IFERROR(VLOOKUP(E37,'Référentiels'!$F$2:$G$7,2,FALSE),"Référence à compléter"))</f>
        <v/>
      </c>
      <c r="G37" s="2" t="n"/>
      <c r="H37" s="25" t="n"/>
      <c r="I37" s="6" t="n"/>
      <c r="J37" s="26">
        <f>IF(OR(H37="",I37=""),"",IFERROR(EDATE(H37,I37),""))</f>
        <v/>
      </c>
      <c r="K37" s="6" t="n"/>
      <c r="L37" s="27" t="n"/>
      <c r="M37" s="28">
        <f>IF(OR(K37="",L37=""),"",IFERROR(K37*L37,0))</f>
        <v/>
      </c>
      <c r="N37" s="2" t="n"/>
      <c r="O37" s="25" t="n"/>
      <c r="P37" s="26">
        <f>IF(O37="","",IFERROR(O37+180,""))</f>
        <v/>
      </c>
      <c r="Q37" s="4">
        <f>IF(B37="","",IF(J37="","À compléter",IF(J37&lt;TODAY(),"Renouvellement en retard",IF(J37&lt;=TODAY()+30,"À renouveler sous 30 jours","Conforme"))))</f>
        <v/>
      </c>
      <c r="R37" s="3" t="n"/>
    </row>
    <row r="38">
      <c r="A38" s="2" t="n"/>
      <c r="B38" s="3" t="n"/>
      <c r="C38" s="3" t="n"/>
      <c r="D38" s="2" t="n"/>
      <c r="E38" s="3" t="n"/>
      <c r="F38" s="4">
        <f>IF(E38="","",IFERROR(VLOOKUP(E38,'Référentiels'!$F$2:$G$7,2,FALSE),"Référence à compléter"))</f>
        <v/>
      </c>
      <c r="G38" s="2" t="n"/>
      <c r="H38" s="25" t="n"/>
      <c r="I38" s="6" t="n"/>
      <c r="J38" s="26">
        <f>IF(OR(H38="",I38=""),"",IFERROR(EDATE(H38,I38),""))</f>
        <v/>
      </c>
      <c r="K38" s="6" t="n"/>
      <c r="L38" s="27" t="n"/>
      <c r="M38" s="28">
        <f>IF(OR(K38="",L38=""),"",IFERROR(K38*L38,0))</f>
        <v/>
      </c>
      <c r="N38" s="2" t="n"/>
      <c r="O38" s="25" t="n"/>
      <c r="P38" s="26">
        <f>IF(O38="","",IFERROR(O38+180,""))</f>
        <v/>
      </c>
      <c r="Q38" s="4">
        <f>IF(B38="","",IF(J38="","À compléter",IF(J38&lt;TODAY(),"Renouvellement en retard",IF(J38&lt;=TODAY()+30,"À renouveler sous 30 jours","Conforme"))))</f>
        <v/>
      </c>
      <c r="R38" s="3" t="n"/>
    </row>
    <row r="39">
      <c r="A39" s="2" t="n"/>
      <c r="B39" s="3" t="n"/>
      <c r="C39" s="3" t="n"/>
      <c r="D39" s="2" t="n"/>
      <c r="E39" s="3" t="n"/>
      <c r="F39" s="4">
        <f>IF(E39="","",IFERROR(VLOOKUP(E39,'Référentiels'!$F$2:$G$7,2,FALSE),"Référence à compléter"))</f>
        <v/>
      </c>
      <c r="G39" s="2" t="n"/>
      <c r="H39" s="25" t="n"/>
      <c r="I39" s="6" t="n"/>
      <c r="J39" s="26">
        <f>IF(OR(H39="",I39=""),"",IFERROR(EDATE(H39,I39),""))</f>
        <v/>
      </c>
      <c r="K39" s="6" t="n"/>
      <c r="L39" s="27" t="n"/>
      <c r="M39" s="28">
        <f>IF(OR(K39="",L39=""),"",IFERROR(K39*L39,0))</f>
        <v/>
      </c>
      <c r="N39" s="2" t="n"/>
      <c r="O39" s="25" t="n"/>
      <c r="P39" s="26">
        <f>IF(O39="","",IFERROR(O39+180,""))</f>
        <v/>
      </c>
      <c r="Q39" s="4">
        <f>IF(B39="","",IF(J39="","À compléter",IF(J39&lt;TODAY(),"Renouvellement en retard",IF(J39&lt;=TODAY()+30,"À renouveler sous 30 jours","Conforme"))))</f>
        <v/>
      </c>
      <c r="R39" s="3" t="n"/>
    </row>
    <row r="40">
      <c r="A40" s="2" t="n"/>
      <c r="B40" s="3" t="n"/>
      <c r="C40" s="3" t="n"/>
      <c r="D40" s="2" t="n"/>
      <c r="E40" s="3" t="n"/>
      <c r="F40" s="4">
        <f>IF(E40="","",IFERROR(VLOOKUP(E40,'Référentiels'!$F$2:$G$7,2,FALSE),"Référence à compléter"))</f>
        <v/>
      </c>
      <c r="G40" s="2" t="n"/>
      <c r="H40" s="25" t="n"/>
      <c r="I40" s="6" t="n"/>
      <c r="J40" s="26">
        <f>IF(OR(H40="",I40=""),"",IFERROR(EDATE(H40,I40),""))</f>
        <v/>
      </c>
      <c r="K40" s="6" t="n"/>
      <c r="L40" s="27" t="n"/>
      <c r="M40" s="28">
        <f>IF(OR(K40="",L40=""),"",IFERROR(K40*L40,0))</f>
        <v/>
      </c>
      <c r="N40" s="2" t="n"/>
      <c r="O40" s="25" t="n"/>
      <c r="P40" s="26">
        <f>IF(O40="","",IFERROR(O40+180,""))</f>
        <v/>
      </c>
      <c r="Q40" s="4">
        <f>IF(B40="","",IF(J40="","À compléter",IF(J40&lt;TODAY(),"Renouvellement en retard",IF(J40&lt;=TODAY()+30,"À renouveler sous 30 jours","Conforme"))))</f>
        <v/>
      </c>
      <c r="R40" s="3" t="n"/>
    </row>
    <row r="41">
      <c r="A41" s="2" t="n"/>
      <c r="B41" s="3" t="n"/>
      <c r="C41" s="3" t="n"/>
      <c r="D41" s="2" t="n"/>
      <c r="E41" s="3" t="n"/>
      <c r="F41" s="4">
        <f>IF(E41="","",IFERROR(VLOOKUP(E41,'Référentiels'!$F$2:$G$7,2,FALSE),"Référence à compléter"))</f>
        <v/>
      </c>
      <c r="G41" s="2" t="n"/>
      <c r="H41" s="25" t="n"/>
      <c r="I41" s="6" t="n"/>
      <c r="J41" s="26">
        <f>IF(OR(H41="",I41=""),"",IFERROR(EDATE(H41,I41),""))</f>
        <v/>
      </c>
      <c r="K41" s="6" t="n"/>
      <c r="L41" s="27" t="n"/>
      <c r="M41" s="28">
        <f>IF(OR(K41="",L41=""),"",IFERROR(K41*L41,0))</f>
        <v/>
      </c>
      <c r="N41" s="2" t="n"/>
      <c r="O41" s="25" t="n"/>
      <c r="P41" s="26">
        <f>IF(O41="","",IFERROR(O41+180,""))</f>
        <v/>
      </c>
      <c r="Q41" s="4">
        <f>IF(B41="","",IF(J41="","À compléter",IF(J41&lt;TODAY(),"Renouvellement en retard",IF(J41&lt;=TODAY()+30,"À renouveler sous 30 jours","Conforme"))))</f>
        <v/>
      </c>
      <c r="R41" s="3" t="n"/>
    </row>
    <row r="42">
      <c r="A42" s="2" t="n"/>
      <c r="B42" s="3" t="n"/>
      <c r="C42" s="3" t="n"/>
      <c r="D42" s="2" t="n"/>
      <c r="E42" s="3" t="n"/>
      <c r="F42" s="4">
        <f>IF(E42="","",IFERROR(VLOOKUP(E42,'Référentiels'!$F$2:$G$7,2,FALSE),"Référence à compléter"))</f>
        <v/>
      </c>
      <c r="G42" s="2" t="n"/>
      <c r="H42" s="25" t="n"/>
      <c r="I42" s="6" t="n"/>
      <c r="J42" s="26">
        <f>IF(OR(H42="",I42=""),"",IFERROR(EDATE(H42,I42),""))</f>
        <v/>
      </c>
      <c r="K42" s="6" t="n"/>
      <c r="L42" s="27" t="n"/>
      <c r="M42" s="28">
        <f>IF(OR(K42="",L42=""),"",IFERROR(K42*L42,0))</f>
        <v/>
      </c>
      <c r="N42" s="2" t="n"/>
      <c r="O42" s="25" t="n"/>
      <c r="P42" s="26">
        <f>IF(O42="","",IFERROR(O42+180,""))</f>
        <v/>
      </c>
      <c r="Q42" s="4">
        <f>IF(B42="","",IF(J42="","À compléter",IF(J42&lt;TODAY(),"Renouvellement en retard",IF(J42&lt;=TODAY()+30,"À renouveler sous 30 jours","Conforme"))))</f>
        <v/>
      </c>
      <c r="R42" s="3" t="n"/>
    </row>
    <row r="43">
      <c r="A43" s="2" t="n"/>
      <c r="B43" s="3" t="n"/>
      <c r="C43" s="3" t="n"/>
      <c r="D43" s="2" t="n"/>
      <c r="E43" s="3" t="n"/>
      <c r="F43" s="4">
        <f>IF(E43="","",IFERROR(VLOOKUP(E43,'Référentiels'!$F$2:$G$7,2,FALSE),"Référence à compléter"))</f>
        <v/>
      </c>
      <c r="G43" s="2" t="n"/>
      <c r="H43" s="25" t="n"/>
      <c r="I43" s="6" t="n"/>
      <c r="J43" s="26">
        <f>IF(OR(H43="",I43=""),"",IFERROR(EDATE(H43,I43),""))</f>
        <v/>
      </c>
      <c r="K43" s="6" t="n"/>
      <c r="L43" s="27" t="n"/>
      <c r="M43" s="28">
        <f>IF(OR(K43="",L43=""),"",IFERROR(K43*L43,0))</f>
        <v/>
      </c>
      <c r="N43" s="2" t="n"/>
      <c r="O43" s="25" t="n"/>
      <c r="P43" s="26">
        <f>IF(O43="","",IFERROR(O43+180,""))</f>
        <v/>
      </c>
      <c r="Q43" s="4">
        <f>IF(B43="","",IF(J43="","À compléter",IF(J43&lt;TODAY(),"Renouvellement en retard",IF(J43&lt;=TODAY()+30,"À renouveler sous 30 jours","Conforme"))))</f>
        <v/>
      </c>
      <c r="R43" s="3" t="n"/>
    </row>
    <row r="44">
      <c r="A44" s="2" t="n"/>
      <c r="B44" s="3" t="n"/>
      <c r="C44" s="3" t="n"/>
      <c r="D44" s="2" t="n"/>
      <c r="E44" s="3" t="n"/>
      <c r="F44" s="4">
        <f>IF(E44="","",IFERROR(VLOOKUP(E44,'Référentiels'!$F$2:$G$7,2,FALSE),"Référence à compléter"))</f>
        <v/>
      </c>
      <c r="G44" s="2" t="n"/>
      <c r="H44" s="25" t="n"/>
      <c r="I44" s="6" t="n"/>
      <c r="J44" s="26">
        <f>IF(OR(H44="",I44=""),"",IFERROR(EDATE(H44,I44),""))</f>
        <v/>
      </c>
      <c r="K44" s="6" t="n"/>
      <c r="L44" s="27" t="n"/>
      <c r="M44" s="28">
        <f>IF(OR(K44="",L44=""),"",IFERROR(K44*L44,0))</f>
        <v/>
      </c>
      <c r="N44" s="2" t="n"/>
      <c r="O44" s="25" t="n"/>
      <c r="P44" s="26">
        <f>IF(O44="","",IFERROR(O44+180,""))</f>
        <v/>
      </c>
      <c r="Q44" s="4">
        <f>IF(B44="","",IF(J44="","À compléter",IF(J44&lt;TODAY(),"Renouvellement en retard",IF(J44&lt;=TODAY()+30,"À renouveler sous 30 jours","Conforme"))))</f>
        <v/>
      </c>
      <c r="R44" s="3" t="n"/>
    </row>
    <row r="45">
      <c r="A45" s="2" t="n"/>
      <c r="B45" s="3" t="n"/>
      <c r="C45" s="3" t="n"/>
      <c r="D45" s="2" t="n"/>
      <c r="E45" s="3" t="n"/>
      <c r="F45" s="4">
        <f>IF(E45="","",IFERROR(VLOOKUP(E45,'Référentiels'!$F$2:$G$7,2,FALSE),"Référence à compléter"))</f>
        <v/>
      </c>
      <c r="G45" s="2" t="n"/>
      <c r="H45" s="25" t="n"/>
      <c r="I45" s="6" t="n"/>
      <c r="J45" s="26">
        <f>IF(OR(H45="",I45=""),"",IFERROR(EDATE(H45,I45),""))</f>
        <v/>
      </c>
      <c r="K45" s="6" t="n"/>
      <c r="L45" s="27" t="n"/>
      <c r="M45" s="28">
        <f>IF(OR(K45="",L45=""),"",IFERROR(K45*L45,0))</f>
        <v/>
      </c>
      <c r="N45" s="2" t="n"/>
      <c r="O45" s="25" t="n"/>
      <c r="P45" s="26">
        <f>IF(O45="","",IFERROR(O45+180,""))</f>
        <v/>
      </c>
      <c r="Q45" s="4">
        <f>IF(B45="","",IF(J45="","À compléter",IF(J45&lt;TODAY(),"Renouvellement en retard",IF(J45&lt;=TODAY()+30,"À renouveler sous 30 jours","Conforme"))))</f>
        <v/>
      </c>
      <c r="R45" s="3" t="n"/>
    </row>
    <row r="46">
      <c r="A46" s="2" t="n"/>
      <c r="B46" s="3" t="n"/>
      <c r="C46" s="3" t="n"/>
      <c r="D46" s="2" t="n"/>
      <c r="E46" s="3" t="n"/>
      <c r="F46" s="4">
        <f>IF(E46="","",IFERROR(VLOOKUP(E46,'Référentiels'!$F$2:$G$7,2,FALSE),"Référence à compléter"))</f>
        <v/>
      </c>
      <c r="G46" s="2" t="n"/>
      <c r="H46" s="25" t="n"/>
      <c r="I46" s="6" t="n"/>
      <c r="J46" s="26">
        <f>IF(OR(H46="",I46=""),"",IFERROR(EDATE(H46,I46),""))</f>
        <v/>
      </c>
      <c r="K46" s="6" t="n"/>
      <c r="L46" s="27" t="n"/>
      <c r="M46" s="28">
        <f>IF(OR(K46="",L46=""),"",IFERROR(K46*L46,0))</f>
        <v/>
      </c>
      <c r="N46" s="2" t="n"/>
      <c r="O46" s="25" t="n"/>
      <c r="P46" s="26">
        <f>IF(O46="","",IFERROR(O46+180,""))</f>
        <v/>
      </c>
      <c r="Q46" s="4">
        <f>IF(B46="","",IF(J46="","À compléter",IF(J46&lt;TODAY(),"Renouvellement en retard",IF(J46&lt;=TODAY()+30,"À renouveler sous 30 jours","Conforme"))))</f>
        <v/>
      </c>
      <c r="R46" s="3" t="n"/>
    </row>
    <row r="47">
      <c r="A47" s="2" t="n"/>
      <c r="B47" s="3" t="n"/>
      <c r="C47" s="3" t="n"/>
      <c r="D47" s="2" t="n"/>
      <c r="E47" s="3" t="n"/>
      <c r="F47" s="4">
        <f>IF(E47="","",IFERROR(VLOOKUP(E47,'Référentiels'!$F$2:$G$7,2,FALSE),"Référence à compléter"))</f>
        <v/>
      </c>
      <c r="G47" s="2" t="n"/>
      <c r="H47" s="25" t="n"/>
      <c r="I47" s="6" t="n"/>
      <c r="J47" s="26">
        <f>IF(OR(H47="",I47=""),"",IFERROR(EDATE(H47,I47),""))</f>
        <v/>
      </c>
      <c r="K47" s="6" t="n"/>
      <c r="L47" s="27" t="n"/>
      <c r="M47" s="28">
        <f>IF(OR(K47="",L47=""),"",IFERROR(K47*L47,0))</f>
        <v/>
      </c>
      <c r="N47" s="2" t="n"/>
      <c r="O47" s="25" t="n"/>
      <c r="P47" s="26">
        <f>IF(O47="","",IFERROR(O47+180,""))</f>
        <v/>
      </c>
      <c r="Q47" s="4">
        <f>IF(B47="","",IF(J47="","À compléter",IF(J47&lt;TODAY(),"Renouvellement en retard",IF(J47&lt;=TODAY()+30,"À renouveler sous 30 jours","Conforme"))))</f>
        <v/>
      </c>
      <c r="R47" s="3" t="n"/>
    </row>
    <row r="48">
      <c r="A48" s="2" t="n"/>
      <c r="B48" s="3" t="n"/>
      <c r="C48" s="3" t="n"/>
      <c r="D48" s="2" t="n"/>
      <c r="E48" s="3" t="n"/>
      <c r="F48" s="4">
        <f>IF(E48="","",IFERROR(VLOOKUP(E48,'Référentiels'!$F$2:$G$7,2,FALSE),"Référence à compléter"))</f>
        <v/>
      </c>
      <c r="G48" s="2" t="n"/>
      <c r="H48" s="25" t="n"/>
      <c r="I48" s="6" t="n"/>
      <c r="J48" s="26">
        <f>IF(OR(H48="",I48=""),"",IFERROR(EDATE(H48,I48),""))</f>
        <v/>
      </c>
      <c r="K48" s="6" t="n"/>
      <c r="L48" s="27" t="n"/>
      <c r="M48" s="28">
        <f>IF(OR(K48="",L48=""),"",IFERROR(K48*L48,0))</f>
        <v/>
      </c>
      <c r="N48" s="2" t="n"/>
      <c r="O48" s="25" t="n"/>
      <c r="P48" s="26">
        <f>IF(O48="","",IFERROR(O48+180,""))</f>
        <v/>
      </c>
      <c r="Q48" s="4">
        <f>IF(B48="","",IF(J48="","À compléter",IF(J48&lt;TODAY(),"Renouvellement en retard",IF(J48&lt;=TODAY()+30,"À renouveler sous 30 jours","Conforme"))))</f>
        <v/>
      </c>
      <c r="R48" s="3" t="n"/>
    </row>
    <row r="49">
      <c r="A49" s="2" t="n"/>
      <c r="B49" s="3" t="n"/>
      <c r="C49" s="3" t="n"/>
      <c r="D49" s="2" t="n"/>
      <c r="E49" s="3" t="n"/>
      <c r="F49" s="4">
        <f>IF(E49="","",IFERROR(VLOOKUP(E49,'Référentiels'!$F$2:$G$7,2,FALSE),"Référence à compléter"))</f>
        <v/>
      </c>
      <c r="G49" s="2" t="n"/>
      <c r="H49" s="25" t="n"/>
      <c r="I49" s="6" t="n"/>
      <c r="J49" s="26">
        <f>IF(OR(H49="",I49=""),"",IFERROR(EDATE(H49,I49),""))</f>
        <v/>
      </c>
      <c r="K49" s="6" t="n"/>
      <c r="L49" s="27" t="n"/>
      <c r="M49" s="28">
        <f>IF(OR(K49="",L49=""),"",IFERROR(K49*L49,0))</f>
        <v/>
      </c>
      <c r="N49" s="2" t="n"/>
      <c r="O49" s="25" t="n"/>
      <c r="P49" s="26">
        <f>IF(O49="","",IFERROR(O49+180,""))</f>
        <v/>
      </c>
      <c r="Q49" s="4">
        <f>IF(B49="","",IF(J49="","À compléter",IF(J49&lt;TODAY(),"Renouvellement en retard",IF(J49&lt;=TODAY()+30,"À renouveler sous 30 jours","Conforme"))))</f>
        <v/>
      </c>
      <c r="R49" s="3" t="n"/>
    </row>
    <row r="50">
      <c r="A50" s="2" t="n"/>
      <c r="B50" s="3" t="n"/>
      <c r="C50" s="3" t="n"/>
      <c r="D50" s="2" t="n"/>
      <c r="E50" s="3" t="n"/>
      <c r="F50" s="4">
        <f>IF(E50="","",IFERROR(VLOOKUP(E50,'Référentiels'!$F$2:$G$7,2,FALSE),"Référence à compléter"))</f>
        <v/>
      </c>
      <c r="G50" s="2" t="n"/>
      <c r="H50" s="25" t="n"/>
      <c r="I50" s="6" t="n"/>
      <c r="J50" s="26">
        <f>IF(OR(H50="",I50=""),"",IFERROR(EDATE(H50,I50),""))</f>
        <v/>
      </c>
      <c r="K50" s="6" t="n"/>
      <c r="L50" s="27" t="n"/>
      <c r="M50" s="28">
        <f>IF(OR(K50="",L50=""),"",IFERROR(K50*L50,0))</f>
        <v/>
      </c>
      <c r="N50" s="2" t="n"/>
      <c r="O50" s="25" t="n"/>
      <c r="P50" s="26">
        <f>IF(O50="","",IFERROR(O50+180,""))</f>
        <v/>
      </c>
      <c r="Q50" s="4">
        <f>IF(B50="","",IF(J50="","À compléter",IF(J50&lt;TODAY(),"Renouvellement en retard",IF(J50&lt;=TODAY()+30,"À renouveler sous 30 jours","Conforme"))))</f>
        <v/>
      </c>
      <c r="R50" s="3" t="n"/>
    </row>
    <row r="51">
      <c r="A51" s="2" t="n"/>
      <c r="B51" s="3" t="n"/>
      <c r="C51" s="3" t="n"/>
      <c r="D51" s="2" t="n"/>
      <c r="E51" s="3" t="n"/>
      <c r="F51" s="4">
        <f>IF(E51="","",IFERROR(VLOOKUP(E51,'Référentiels'!$F$2:$G$7,2,FALSE),"Référence à compléter"))</f>
        <v/>
      </c>
      <c r="G51" s="2" t="n"/>
      <c r="H51" s="25" t="n"/>
      <c r="I51" s="6" t="n"/>
      <c r="J51" s="26">
        <f>IF(OR(H51="",I51=""),"",IFERROR(EDATE(H51,I51),""))</f>
        <v/>
      </c>
      <c r="K51" s="6" t="n"/>
      <c r="L51" s="27" t="n"/>
      <c r="M51" s="28">
        <f>IF(OR(K51="",L51=""),"",IFERROR(K51*L51,0))</f>
        <v/>
      </c>
      <c r="N51" s="2" t="n"/>
      <c r="O51" s="25" t="n"/>
      <c r="P51" s="26">
        <f>IF(O51="","",IFERROR(O51+180,""))</f>
        <v/>
      </c>
      <c r="Q51" s="4">
        <f>IF(B51="","",IF(J51="","À compléter",IF(J51&lt;TODAY(),"Renouvellement en retard",IF(J51&lt;=TODAY()+30,"À renouveler sous 30 jours","Conforme"))))</f>
        <v/>
      </c>
      <c r="R51" s="3" t="n"/>
    </row>
    <row r="52">
      <c r="A52" s="2" t="n"/>
      <c r="B52" s="3" t="n"/>
      <c r="C52" s="3" t="n"/>
      <c r="D52" s="2" t="n"/>
      <c r="E52" s="3" t="n"/>
      <c r="F52" s="4">
        <f>IF(E52="","",IFERROR(VLOOKUP(E52,'Référentiels'!$F$2:$G$7,2,FALSE),"Référence à compléter"))</f>
        <v/>
      </c>
      <c r="G52" s="2" t="n"/>
      <c r="H52" s="25" t="n"/>
      <c r="I52" s="6" t="n"/>
      <c r="J52" s="26">
        <f>IF(OR(H52="",I52=""),"",IFERROR(EDATE(H52,I52),""))</f>
        <v/>
      </c>
      <c r="K52" s="6" t="n"/>
      <c r="L52" s="27" t="n"/>
      <c r="M52" s="28">
        <f>IF(OR(K52="",L52=""),"",IFERROR(K52*L52,0))</f>
        <v/>
      </c>
      <c r="N52" s="2" t="n"/>
      <c r="O52" s="25" t="n"/>
      <c r="P52" s="26">
        <f>IF(O52="","",IFERROR(O52+180,""))</f>
        <v/>
      </c>
      <c r="Q52" s="4">
        <f>IF(B52="","",IF(J52="","À compléter",IF(J52&lt;TODAY(),"Renouvellement en retard",IF(J52&lt;=TODAY()+30,"À renouveler sous 30 jours","Conforme"))))</f>
        <v/>
      </c>
      <c r="R52" s="3" t="n"/>
    </row>
    <row r="53">
      <c r="A53" s="2" t="n"/>
      <c r="B53" s="3" t="n"/>
      <c r="C53" s="3" t="n"/>
      <c r="D53" s="2" t="n"/>
      <c r="E53" s="3" t="n"/>
      <c r="F53" s="4">
        <f>IF(E53="","",IFERROR(VLOOKUP(E53,'Référentiels'!$F$2:$G$7,2,FALSE),"Référence à compléter"))</f>
        <v/>
      </c>
      <c r="G53" s="2" t="n"/>
      <c r="H53" s="25" t="n"/>
      <c r="I53" s="6" t="n"/>
      <c r="J53" s="26">
        <f>IF(OR(H53="",I53=""),"",IFERROR(EDATE(H53,I53),""))</f>
        <v/>
      </c>
      <c r="K53" s="6" t="n"/>
      <c r="L53" s="27" t="n"/>
      <c r="M53" s="28">
        <f>IF(OR(K53="",L53=""),"",IFERROR(K53*L53,0))</f>
        <v/>
      </c>
      <c r="N53" s="2" t="n"/>
      <c r="O53" s="25" t="n"/>
      <c r="P53" s="26">
        <f>IF(O53="","",IFERROR(O53+180,""))</f>
        <v/>
      </c>
      <c r="Q53" s="4">
        <f>IF(B53="","",IF(J53="","À compléter",IF(J53&lt;TODAY(),"Renouvellement en retard",IF(J53&lt;=TODAY()+30,"À renouveler sous 30 jours","Conforme"))))</f>
        <v/>
      </c>
      <c r="R53" s="3" t="n"/>
    </row>
    <row r="54">
      <c r="A54" s="2" t="n"/>
      <c r="B54" s="3" t="n"/>
      <c r="C54" s="3" t="n"/>
      <c r="D54" s="2" t="n"/>
      <c r="E54" s="3" t="n"/>
      <c r="F54" s="4">
        <f>IF(E54="","",IFERROR(VLOOKUP(E54,'Référentiels'!$F$2:$G$7,2,FALSE),"Référence à compléter"))</f>
        <v/>
      </c>
      <c r="G54" s="2" t="n"/>
      <c r="H54" s="25" t="n"/>
      <c r="I54" s="6" t="n"/>
      <c r="J54" s="26">
        <f>IF(OR(H54="",I54=""),"",IFERROR(EDATE(H54,I54),""))</f>
        <v/>
      </c>
      <c r="K54" s="6" t="n"/>
      <c r="L54" s="27" t="n"/>
      <c r="M54" s="28">
        <f>IF(OR(K54="",L54=""),"",IFERROR(K54*L54,0))</f>
        <v/>
      </c>
      <c r="N54" s="2" t="n"/>
      <c r="O54" s="25" t="n"/>
      <c r="P54" s="26">
        <f>IF(O54="","",IFERROR(O54+180,""))</f>
        <v/>
      </c>
      <c r="Q54" s="4">
        <f>IF(B54="","",IF(J54="","À compléter",IF(J54&lt;TODAY(),"Renouvellement en retard",IF(J54&lt;=TODAY()+30,"À renouveler sous 30 jours","Conforme"))))</f>
        <v/>
      </c>
      <c r="R54" s="3" t="n"/>
    </row>
    <row r="55">
      <c r="A55" s="2" t="n"/>
      <c r="B55" s="3" t="n"/>
      <c r="C55" s="3" t="n"/>
      <c r="D55" s="2" t="n"/>
      <c r="E55" s="3" t="n"/>
      <c r="F55" s="4">
        <f>IF(E55="","",IFERROR(VLOOKUP(E55,'Référentiels'!$F$2:$G$7,2,FALSE),"Référence à compléter"))</f>
        <v/>
      </c>
      <c r="G55" s="2" t="n"/>
      <c r="H55" s="25" t="n"/>
      <c r="I55" s="6" t="n"/>
      <c r="J55" s="26">
        <f>IF(OR(H55="",I55=""),"",IFERROR(EDATE(H55,I55),""))</f>
        <v/>
      </c>
      <c r="K55" s="6" t="n"/>
      <c r="L55" s="27" t="n"/>
      <c r="M55" s="28">
        <f>IF(OR(K55="",L55=""),"",IFERROR(K55*L55,0))</f>
        <v/>
      </c>
      <c r="N55" s="2" t="n"/>
      <c r="O55" s="25" t="n"/>
      <c r="P55" s="26">
        <f>IF(O55="","",IFERROR(O55+180,""))</f>
        <v/>
      </c>
      <c r="Q55" s="4">
        <f>IF(B55="","",IF(J55="","À compléter",IF(J55&lt;TODAY(),"Renouvellement en retard",IF(J55&lt;=TODAY()+30,"À renouveler sous 30 jours","Conforme"))))</f>
        <v/>
      </c>
      <c r="R55" s="3" t="n"/>
    </row>
    <row r="56">
      <c r="A56" s="2" t="n"/>
      <c r="B56" s="3" t="n"/>
      <c r="C56" s="3" t="n"/>
      <c r="D56" s="2" t="n"/>
      <c r="E56" s="3" t="n"/>
      <c r="F56" s="4">
        <f>IF(E56="","",IFERROR(VLOOKUP(E56,'Référentiels'!$F$2:$G$7,2,FALSE),"Référence à compléter"))</f>
        <v/>
      </c>
      <c r="G56" s="2" t="n"/>
      <c r="H56" s="25" t="n"/>
      <c r="I56" s="6" t="n"/>
      <c r="J56" s="26">
        <f>IF(OR(H56="",I56=""),"",IFERROR(EDATE(H56,I56),""))</f>
        <v/>
      </c>
      <c r="K56" s="6" t="n"/>
      <c r="L56" s="27" t="n"/>
      <c r="M56" s="28">
        <f>IF(OR(K56="",L56=""),"",IFERROR(K56*L56,0))</f>
        <v/>
      </c>
      <c r="N56" s="2" t="n"/>
      <c r="O56" s="25" t="n"/>
      <c r="P56" s="26">
        <f>IF(O56="","",IFERROR(O56+180,""))</f>
        <v/>
      </c>
      <c r="Q56" s="4">
        <f>IF(B56="","",IF(J56="","À compléter",IF(J56&lt;TODAY(),"Renouvellement en retard",IF(J56&lt;=TODAY()+30,"À renouveler sous 30 jours","Conforme"))))</f>
        <v/>
      </c>
      <c r="R56" s="3" t="n"/>
    </row>
    <row r="57">
      <c r="A57" s="2" t="n"/>
      <c r="B57" s="3" t="n"/>
      <c r="C57" s="3" t="n"/>
      <c r="D57" s="2" t="n"/>
      <c r="E57" s="3" t="n"/>
      <c r="F57" s="4">
        <f>IF(E57="","",IFERROR(VLOOKUP(E57,'Référentiels'!$F$2:$G$7,2,FALSE),"Référence à compléter"))</f>
        <v/>
      </c>
      <c r="G57" s="2" t="n"/>
      <c r="H57" s="25" t="n"/>
      <c r="I57" s="6" t="n"/>
      <c r="J57" s="26">
        <f>IF(OR(H57="",I57=""),"",IFERROR(EDATE(H57,I57),""))</f>
        <v/>
      </c>
      <c r="K57" s="6" t="n"/>
      <c r="L57" s="27" t="n"/>
      <c r="M57" s="28">
        <f>IF(OR(K57="",L57=""),"",IFERROR(K57*L57,0))</f>
        <v/>
      </c>
      <c r="N57" s="2" t="n"/>
      <c r="O57" s="25" t="n"/>
      <c r="P57" s="26">
        <f>IF(O57="","",IFERROR(O57+180,""))</f>
        <v/>
      </c>
      <c r="Q57" s="4">
        <f>IF(B57="","",IF(J57="","À compléter",IF(J57&lt;TODAY(),"Renouvellement en retard",IF(J57&lt;=TODAY()+30,"À renouveler sous 30 jours","Conforme"))))</f>
        <v/>
      </c>
      <c r="R57" s="3" t="n"/>
    </row>
    <row r="58">
      <c r="A58" s="2" t="n"/>
      <c r="B58" s="3" t="n"/>
      <c r="C58" s="3" t="n"/>
      <c r="D58" s="2" t="n"/>
      <c r="E58" s="3" t="n"/>
      <c r="F58" s="4">
        <f>IF(E58="","",IFERROR(VLOOKUP(E58,'Référentiels'!$F$2:$G$7,2,FALSE),"Référence à compléter"))</f>
        <v/>
      </c>
      <c r="G58" s="2" t="n"/>
      <c r="H58" s="25" t="n"/>
      <c r="I58" s="6" t="n"/>
      <c r="J58" s="26">
        <f>IF(OR(H58="",I58=""),"",IFERROR(EDATE(H58,I58),""))</f>
        <v/>
      </c>
      <c r="K58" s="6" t="n"/>
      <c r="L58" s="27" t="n"/>
      <c r="M58" s="28">
        <f>IF(OR(K58="",L58=""),"",IFERROR(K58*L58,0))</f>
        <v/>
      </c>
      <c r="N58" s="2" t="n"/>
      <c r="O58" s="25" t="n"/>
      <c r="P58" s="26">
        <f>IF(O58="","",IFERROR(O58+180,""))</f>
        <v/>
      </c>
      <c r="Q58" s="4">
        <f>IF(B58="","",IF(J58="","À compléter",IF(J58&lt;TODAY(),"Renouvellement en retard",IF(J58&lt;=TODAY()+30,"À renouveler sous 30 jours","Conforme"))))</f>
        <v/>
      </c>
      <c r="R58" s="3" t="n"/>
    </row>
    <row r="59">
      <c r="A59" s="2" t="n"/>
      <c r="B59" s="3" t="n"/>
      <c r="C59" s="3" t="n"/>
      <c r="D59" s="2" t="n"/>
      <c r="E59" s="3" t="n"/>
      <c r="F59" s="4">
        <f>IF(E59="","",IFERROR(VLOOKUP(E59,'Référentiels'!$F$2:$G$7,2,FALSE),"Référence à compléter"))</f>
        <v/>
      </c>
      <c r="G59" s="2" t="n"/>
      <c r="H59" s="25" t="n"/>
      <c r="I59" s="6" t="n"/>
      <c r="J59" s="26">
        <f>IF(OR(H59="",I59=""),"",IFERROR(EDATE(H59,I59),""))</f>
        <v/>
      </c>
      <c r="K59" s="6" t="n"/>
      <c r="L59" s="27" t="n"/>
      <c r="M59" s="28">
        <f>IF(OR(K59="",L59=""),"",IFERROR(K59*L59,0))</f>
        <v/>
      </c>
      <c r="N59" s="2" t="n"/>
      <c r="O59" s="25" t="n"/>
      <c r="P59" s="26">
        <f>IF(O59="","",IFERROR(O59+180,""))</f>
        <v/>
      </c>
      <c r="Q59" s="4">
        <f>IF(B59="","",IF(J59="","À compléter",IF(J59&lt;TODAY(),"Renouvellement en retard",IF(J59&lt;=TODAY()+30,"À renouveler sous 30 jours","Conforme"))))</f>
        <v/>
      </c>
      <c r="R59" s="3" t="n"/>
    </row>
    <row r="60">
      <c r="A60" s="2" t="n"/>
      <c r="B60" s="3" t="n"/>
      <c r="C60" s="3" t="n"/>
      <c r="D60" s="2" t="n"/>
      <c r="E60" s="3" t="n"/>
      <c r="F60" s="4">
        <f>IF(E60="","",IFERROR(VLOOKUP(E60,'Référentiels'!$F$2:$G$7,2,FALSE),"Référence à compléter"))</f>
        <v/>
      </c>
      <c r="G60" s="2" t="n"/>
      <c r="H60" s="25" t="n"/>
      <c r="I60" s="6" t="n"/>
      <c r="J60" s="26">
        <f>IF(OR(H60="",I60=""),"",IFERROR(EDATE(H60,I60),""))</f>
        <v/>
      </c>
      <c r="K60" s="6" t="n"/>
      <c r="L60" s="27" t="n"/>
      <c r="M60" s="28">
        <f>IF(OR(K60="",L60=""),"",IFERROR(K60*L60,0))</f>
        <v/>
      </c>
      <c r="N60" s="2" t="n"/>
      <c r="O60" s="25" t="n"/>
      <c r="P60" s="26">
        <f>IF(O60="","",IFERROR(O60+180,""))</f>
        <v/>
      </c>
      <c r="Q60" s="4">
        <f>IF(B60="","",IF(J60="","À compléter",IF(J60&lt;TODAY(),"Renouvellement en retard",IF(J60&lt;=TODAY()+30,"À renouveler sous 30 jours","Conforme"))))</f>
        <v/>
      </c>
      <c r="R60" s="3" t="n"/>
    </row>
    <row r="61">
      <c r="A61" s="2" t="n"/>
      <c r="B61" s="3" t="n"/>
      <c r="C61" s="3" t="n"/>
      <c r="D61" s="2" t="n"/>
      <c r="E61" s="3" t="n"/>
      <c r="F61" s="4">
        <f>IF(E61="","",IFERROR(VLOOKUP(E61,'Référentiels'!$F$2:$G$7,2,FALSE),"Référence à compléter"))</f>
        <v/>
      </c>
      <c r="G61" s="2" t="n"/>
      <c r="H61" s="25" t="n"/>
      <c r="I61" s="6" t="n"/>
      <c r="J61" s="26">
        <f>IF(OR(H61="",I61=""),"",IFERROR(EDATE(H61,I61),""))</f>
        <v/>
      </c>
      <c r="K61" s="6" t="n"/>
      <c r="L61" s="27" t="n"/>
      <c r="M61" s="28">
        <f>IF(OR(K61="",L61=""),"",IFERROR(K61*L61,0))</f>
        <v/>
      </c>
      <c r="N61" s="2" t="n"/>
      <c r="O61" s="25" t="n"/>
      <c r="P61" s="26">
        <f>IF(O61="","",IFERROR(O61+180,""))</f>
        <v/>
      </c>
      <c r="Q61" s="4">
        <f>IF(B61="","",IF(J61="","À compléter",IF(J61&lt;TODAY(),"Renouvellement en retard",IF(J61&lt;=TODAY()+30,"À renouveler sous 30 jours","Conforme"))))</f>
        <v/>
      </c>
      <c r="R61" s="3" t="n"/>
    </row>
    <row r="62">
      <c r="A62" s="2" t="n"/>
      <c r="B62" s="3" t="n"/>
      <c r="C62" s="3" t="n"/>
      <c r="D62" s="2" t="n"/>
      <c r="E62" s="3" t="n"/>
      <c r="F62" s="4">
        <f>IF(E62="","",IFERROR(VLOOKUP(E62,'Référentiels'!$F$2:$G$7,2,FALSE),"Référence à compléter"))</f>
        <v/>
      </c>
      <c r="G62" s="2" t="n"/>
      <c r="H62" s="25" t="n"/>
      <c r="I62" s="6" t="n"/>
      <c r="J62" s="26">
        <f>IF(OR(H62="",I62=""),"",IFERROR(EDATE(H62,I62),""))</f>
        <v/>
      </c>
      <c r="K62" s="6" t="n"/>
      <c r="L62" s="27" t="n"/>
      <c r="M62" s="28">
        <f>IF(OR(K62="",L62=""),"",IFERROR(K62*L62,0))</f>
        <v/>
      </c>
      <c r="N62" s="2" t="n"/>
      <c r="O62" s="25" t="n"/>
      <c r="P62" s="26">
        <f>IF(O62="","",IFERROR(O62+180,""))</f>
        <v/>
      </c>
      <c r="Q62" s="4">
        <f>IF(B62="","",IF(J62="","À compléter",IF(J62&lt;TODAY(),"Renouvellement en retard",IF(J62&lt;=TODAY()+30,"À renouveler sous 30 jours","Conforme"))))</f>
        <v/>
      </c>
      <c r="R62" s="3" t="n"/>
    </row>
    <row r="63">
      <c r="A63" s="2" t="n"/>
      <c r="B63" s="3" t="n"/>
      <c r="C63" s="3" t="n"/>
      <c r="D63" s="2" t="n"/>
      <c r="E63" s="3" t="n"/>
      <c r="F63" s="4">
        <f>IF(E63="","",IFERROR(VLOOKUP(E63,'Référentiels'!$F$2:$G$7,2,FALSE),"Référence à compléter"))</f>
        <v/>
      </c>
      <c r="G63" s="2" t="n"/>
      <c r="H63" s="25" t="n"/>
      <c r="I63" s="6" t="n"/>
      <c r="J63" s="26">
        <f>IF(OR(H63="",I63=""),"",IFERROR(EDATE(H63,I63),""))</f>
        <v/>
      </c>
      <c r="K63" s="6" t="n"/>
      <c r="L63" s="27" t="n"/>
      <c r="M63" s="28">
        <f>IF(OR(K63="",L63=""),"",IFERROR(K63*L63,0))</f>
        <v/>
      </c>
      <c r="N63" s="2" t="n"/>
      <c r="O63" s="25" t="n"/>
      <c r="P63" s="26">
        <f>IF(O63="","",IFERROR(O63+180,""))</f>
        <v/>
      </c>
      <c r="Q63" s="4">
        <f>IF(B63="","",IF(J63="","À compléter",IF(J63&lt;TODAY(),"Renouvellement en retard",IF(J63&lt;=TODAY()+30,"À renouveler sous 30 jours","Conforme"))))</f>
        <v/>
      </c>
      <c r="R63" s="3" t="n"/>
    </row>
    <row r="64">
      <c r="A64" s="2" t="n"/>
      <c r="B64" s="3" t="n"/>
      <c r="C64" s="3" t="n"/>
      <c r="D64" s="2" t="n"/>
      <c r="E64" s="3" t="n"/>
      <c r="F64" s="4">
        <f>IF(E64="","",IFERROR(VLOOKUP(E64,'Référentiels'!$F$2:$G$7,2,FALSE),"Référence à compléter"))</f>
        <v/>
      </c>
      <c r="G64" s="2" t="n"/>
      <c r="H64" s="25" t="n"/>
      <c r="I64" s="6" t="n"/>
      <c r="J64" s="26">
        <f>IF(OR(H64="",I64=""),"",IFERROR(EDATE(H64,I64),""))</f>
        <v/>
      </c>
      <c r="K64" s="6" t="n"/>
      <c r="L64" s="27" t="n"/>
      <c r="M64" s="28">
        <f>IF(OR(K64="",L64=""),"",IFERROR(K64*L64,0))</f>
        <v/>
      </c>
      <c r="N64" s="2" t="n"/>
      <c r="O64" s="25" t="n"/>
      <c r="P64" s="26">
        <f>IF(O64="","",IFERROR(O64+180,""))</f>
        <v/>
      </c>
      <c r="Q64" s="4">
        <f>IF(B64="","",IF(J64="","À compléter",IF(J64&lt;TODAY(),"Renouvellement en retard",IF(J64&lt;=TODAY()+30,"À renouveler sous 30 jours","Conforme"))))</f>
        <v/>
      </c>
      <c r="R64" s="3" t="n"/>
    </row>
    <row r="65">
      <c r="A65" s="2" t="n"/>
      <c r="B65" s="3" t="n"/>
      <c r="C65" s="3" t="n"/>
      <c r="D65" s="2" t="n"/>
      <c r="E65" s="3" t="n"/>
      <c r="F65" s="4">
        <f>IF(E65="","",IFERROR(VLOOKUP(E65,'Référentiels'!$F$2:$G$7,2,FALSE),"Référence à compléter"))</f>
        <v/>
      </c>
      <c r="G65" s="2" t="n"/>
      <c r="H65" s="25" t="n"/>
      <c r="I65" s="6" t="n"/>
      <c r="J65" s="26">
        <f>IF(OR(H65="",I65=""),"",IFERROR(EDATE(H65,I65),""))</f>
        <v/>
      </c>
      <c r="K65" s="6" t="n"/>
      <c r="L65" s="27" t="n"/>
      <c r="M65" s="28">
        <f>IF(OR(K65="",L65=""),"",IFERROR(K65*L65,0))</f>
        <v/>
      </c>
      <c r="N65" s="2" t="n"/>
      <c r="O65" s="25" t="n"/>
      <c r="P65" s="26">
        <f>IF(O65="","",IFERROR(O65+180,""))</f>
        <v/>
      </c>
      <c r="Q65" s="4">
        <f>IF(B65="","",IF(J65="","À compléter",IF(J65&lt;TODAY(),"Renouvellement en retard",IF(J65&lt;=TODAY()+30,"À renouveler sous 30 jours","Conforme"))))</f>
        <v/>
      </c>
      <c r="R65" s="3" t="n"/>
    </row>
    <row r="66">
      <c r="A66" s="2" t="n"/>
      <c r="B66" s="3" t="n"/>
      <c r="C66" s="3" t="n"/>
      <c r="D66" s="2" t="n"/>
      <c r="E66" s="3" t="n"/>
      <c r="F66" s="4">
        <f>IF(E66="","",IFERROR(VLOOKUP(E66,'Référentiels'!$F$2:$G$7,2,FALSE),"Référence à compléter"))</f>
        <v/>
      </c>
      <c r="G66" s="2" t="n"/>
      <c r="H66" s="25" t="n"/>
      <c r="I66" s="6" t="n"/>
      <c r="J66" s="26">
        <f>IF(OR(H66="",I66=""),"",IFERROR(EDATE(H66,I66),""))</f>
        <v/>
      </c>
      <c r="K66" s="6" t="n"/>
      <c r="L66" s="27" t="n"/>
      <c r="M66" s="28">
        <f>IF(OR(K66="",L66=""),"",IFERROR(K66*L66,0))</f>
        <v/>
      </c>
      <c r="N66" s="2" t="n"/>
      <c r="O66" s="25" t="n"/>
      <c r="P66" s="26">
        <f>IF(O66="","",IFERROR(O66+180,""))</f>
        <v/>
      </c>
      <c r="Q66" s="4">
        <f>IF(B66="","",IF(J66="","À compléter",IF(J66&lt;TODAY(),"Renouvellement en retard",IF(J66&lt;=TODAY()+30,"À renouveler sous 30 jours","Conforme"))))</f>
        <v/>
      </c>
      <c r="R66" s="3" t="n"/>
    </row>
    <row r="67">
      <c r="A67" s="2" t="n"/>
      <c r="B67" s="3" t="n"/>
      <c r="C67" s="3" t="n"/>
      <c r="D67" s="2" t="n"/>
      <c r="E67" s="3" t="n"/>
      <c r="F67" s="4">
        <f>IF(E67="","",IFERROR(VLOOKUP(E67,'Référentiels'!$F$2:$G$7,2,FALSE),"Référence à compléter"))</f>
        <v/>
      </c>
      <c r="G67" s="2" t="n"/>
      <c r="H67" s="25" t="n"/>
      <c r="I67" s="6" t="n"/>
      <c r="J67" s="26">
        <f>IF(OR(H67="",I67=""),"",IFERROR(EDATE(H67,I67),""))</f>
        <v/>
      </c>
      <c r="K67" s="6" t="n"/>
      <c r="L67" s="27" t="n"/>
      <c r="M67" s="28">
        <f>IF(OR(K67="",L67=""),"",IFERROR(K67*L67,0))</f>
        <v/>
      </c>
      <c r="N67" s="2" t="n"/>
      <c r="O67" s="25" t="n"/>
      <c r="P67" s="26">
        <f>IF(O67="","",IFERROR(O67+180,""))</f>
        <v/>
      </c>
      <c r="Q67" s="4">
        <f>IF(B67="","",IF(J67="","À compléter",IF(J67&lt;TODAY(),"Renouvellement en retard",IF(J67&lt;=TODAY()+30,"À renouveler sous 30 jours","Conforme"))))</f>
        <v/>
      </c>
      <c r="R67" s="3" t="n"/>
    </row>
    <row r="68">
      <c r="A68" s="2" t="n"/>
      <c r="B68" s="3" t="n"/>
      <c r="C68" s="3" t="n"/>
      <c r="D68" s="2" t="n"/>
      <c r="E68" s="3" t="n"/>
      <c r="F68" s="4">
        <f>IF(E68="","",IFERROR(VLOOKUP(E68,'Référentiels'!$F$2:$G$7,2,FALSE),"Référence à compléter"))</f>
        <v/>
      </c>
      <c r="G68" s="2" t="n"/>
      <c r="H68" s="25" t="n"/>
      <c r="I68" s="6" t="n"/>
      <c r="J68" s="26">
        <f>IF(OR(H68="",I68=""),"",IFERROR(EDATE(H68,I68),""))</f>
        <v/>
      </c>
      <c r="K68" s="6" t="n"/>
      <c r="L68" s="27" t="n"/>
      <c r="M68" s="28">
        <f>IF(OR(K68="",L68=""),"",IFERROR(K68*L68,0))</f>
        <v/>
      </c>
      <c r="N68" s="2" t="n"/>
      <c r="O68" s="25" t="n"/>
      <c r="P68" s="26">
        <f>IF(O68="","",IFERROR(O68+180,""))</f>
        <v/>
      </c>
      <c r="Q68" s="4">
        <f>IF(B68="","",IF(J68="","À compléter",IF(J68&lt;TODAY(),"Renouvellement en retard",IF(J68&lt;=TODAY()+30,"À renouveler sous 30 jours","Conforme"))))</f>
        <v/>
      </c>
      <c r="R68" s="3" t="n"/>
    </row>
    <row r="69">
      <c r="A69" s="2" t="n"/>
      <c r="B69" s="3" t="n"/>
      <c r="C69" s="3" t="n"/>
      <c r="D69" s="2" t="n"/>
      <c r="E69" s="3" t="n"/>
      <c r="F69" s="4">
        <f>IF(E69="","",IFERROR(VLOOKUP(E69,'Référentiels'!$F$2:$G$7,2,FALSE),"Référence à compléter"))</f>
        <v/>
      </c>
      <c r="G69" s="2" t="n"/>
      <c r="H69" s="25" t="n"/>
      <c r="I69" s="6" t="n"/>
      <c r="J69" s="26">
        <f>IF(OR(H69="",I69=""),"",IFERROR(EDATE(H69,I69),""))</f>
        <v/>
      </c>
      <c r="K69" s="6" t="n"/>
      <c r="L69" s="27" t="n"/>
      <c r="M69" s="28">
        <f>IF(OR(K69="",L69=""),"",IFERROR(K69*L69,0))</f>
        <v/>
      </c>
      <c r="N69" s="2" t="n"/>
      <c r="O69" s="25" t="n"/>
      <c r="P69" s="26">
        <f>IF(O69="","",IFERROR(O69+180,""))</f>
        <v/>
      </c>
      <c r="Q69" s="4">
        <f>IF(B69="","",IF(J69="","À compléter",IF(J69&lt;TODAY(),"Renouvellement en retard",IF(J69&lt;=TODAY()+30,"À renouveler sous 30 jours","Conforme"))))</f>
        <v/>
      </c>
      <c r="R69" s="3" t="n"/>
    </row>
    <row r="70">
      <c r="A70" s="2" t="n"/>
      <c r="B70" s="3" t="n"/>
      <c r="C70" s="3" t="n"/>
      <c r="D70" s="2" t="n"/>
      <c r="E70" s="3" t="n"/>
      <c r="F70" s="4">
        <f>IF(E70="","",IFERROR(VLOOKUP(E70,'Référentiels'!$F$2:$G$7,2,FALSE),"Référence à compléter"))</f>
        <v/>
      </c>
      <c r="G70" s="2" t="n"/>
      <c r="H70" s="25" t="n"/>
      <c r="I70" s="6" t="n"/>
      <c r="J70" s="26">
        <f>IF(OR(H70="",I70=""),"",IFERROR(EDATE(H70,I70),""))</f>
        <v/>
      </c>
      <c r="K70" s="6" t="n"/>
      <c r="L70" s="27" t="n"/>
      <c r="M70" s="28">
        <f>IF(OR(K70="",L70=""),"",IFERROR(K70*L70,0))</f>
        <v/>
      </c>
      <c r="N70" s="2" t="n"/>
      <c r="O70" s="25" t="n"/>
      <c r="P70" s="26">
        <f>IF(O70="","",IFERROR(O70+180,""))</f>
        <v/>
      </c>
      <c r="Q70" s="4">
        <f>IF(B70="","",IF(J70="","À compléter",IF(J70&lt;TODAY(),"Renouvellement en retard",IF(J70&lt;=TODAY()+30,"À renouveler sous 30 jours","Conforme"))))</f>
        <v/>
      </c>
      <c r="R70" s="3" t="n"/>
    </row>
    <row r="71">
      <c r="A71" s="2" t="n"/>
      <c r="B71" s="3" t="n"/>
      <c r="C71" s="3" t="n"/>
      <c r="D71" s="2" t="n"/>
      <c r="E71" s="3" t="n"/>
      <c r="F71" s="4">
        <f>IF(E71="","",IFERROR(VLOOKUP(E71,'Référentiels'!$F$2:$G$7,2,FALSE),"Référence à compléter"))</f>
        <v/>
      </c>
      <c r="G71" s="2" t="n"/>
      <c r="H71" s="25" t="n"/>
      <c r="I71" s="6" t="n"/>
      <c r="J71" s="26">
        <f>IF(OR(H71="",I71=""),"",IFERROR(EDATE(H71,I71),""))</f>
        <v/>
      </c>
      <c r="K71" s="6" t="n"/>
      <c r="L71" s="27" t="n"/>
      <c r="M71" s="28">
        <f>IF(OR(K71="",L71=""),"",IFERROR(K71*L71,0))</f>
        <v/>
      </c>
      <c r="N71" s="2" t="n"/>
      <c r="O71" s="25" t="n"/>
      <c r="P71" s="26">
        <f>IF(O71="","",IFERROR(O71+180,""))</f>
        <v/>
      </c>
      <c r="Q71" s="4">
        <f>IF(B71="","",IF(J71="","À compléter",IF(J71&lt;TODAY(),"Renouvellement en retard",IF(J71&lt;=TODAY()+30,"À renouveler sous 30 jours","Conforme"))))</f>
        <v/>
      </c>
      <c r="R71" s="3" t="n"/>
    </row>
    <row r="72">
      <c r="A72" s="2" t="n"/>
      <c r="B72" s="3" t="n"/>
      <c r="C72" s="3" t="n"/>
      <c r="D72" s="2" t="n"/>
      <c r="E72" s="3" t="n"/>
      <c r="F72" s="4">
        <f>IF(E72="","",IFERROR(VLOOKUP(E72,'Référentiels'!$F$2:$G$7,2,FALSE),"Référence à compléter"))</f>
        <v/>
      </c>
      <c r="G72" s="2" t="n"/>
      <c r="H72" s="25" t="n"/>
      <c r="I72" s="6" t="n"/>
      <c r="J72" s="26">
        <f>IF(OR(H72="",I72=""),"",IFERROR(EDATE(H72,I72),""))</f>
        <v/>
      </c>
      <c r="K72" s="6" t="n"/>
      <c r="L72" s="27" t="n"/>
      <c r="M72" s="28">
        <f>IF(OR(K72="",L72=""),"",IFERROR(K72*L72,0))</f>
        <v/>
      </c>
      <c r="N72" s="2" t="n"/>
      <c r="O72" s="25" t="n"/>
      <c r="P72" s="26">
        <f>IF(O72="","",IFERROR(O72+180,""))</f>
        <v/>
      </c>
      <c r="Q72" s="4">
        <f>IF(B72="","",IF(J72="","À compléter",IF(J72&lt;TODAY(),"Renouvellement en retard",IF(J72&lt;=TODAY()+30,"À renouveler sous 30 jours","Conforme"))))</f>
        <v/>
      </c>
      <c r="R72" s="3" t="n"/>
    </row>
    <row r="73">
      <c r="A73" s="2" t="n"/>
      <c r="B73" s="3" t="n"/>
      <c r="C73" s="3" t="n"/>
      <c r="D73" s="2" t="n"/>
      <c r="E73" s="3" t="n"/>
      <c r="F73" s="4">
        <f>IF(E73="","",IFERROR(VLOOKUP(E73,'Référentiels'!$F$2:$G$7,2,FALSE),"Référence à compléter"))</f>
        <v/>
      </c>
      <c r="G73" s="2" t="n"/>
      <c r="H73" s="25" t="n"/>
      <c r="I73" s="6" t="n"/>
      <c r="J73" s="26">
        <f>IF(OR(H73="",I73=""),"",IFERROR(EDATE(H73,I73),""))</f>
        <v/>
      </c>
      <c r="K73" s="6" t="n"/>
      <c r="L73" s="27" t="n"/>
      <c r="M73" s="28">
        <f>IF(OR(K73="",L73=""),"",IFERROR(K73*L73,0))</f>
        <v/>
      </c>
      <c r="N73" s="2" t="n"/>
      <c r="O73" s="25" t="n"/>
      <c r="P73" s="26">
        <f>IF(O73="","",IFERROR(O73+180,""))</f>
        <v/>
      </c>
      <c r="Q73" s="4">
        <f>IF(B73="","",IF(J73="","À compléter",IF(J73&lt;TODAY(),"Renouvellement en retard",IF(J73&lt;=TODAY()+30,"À renouveler sous 30 jours","Conforme"))))</f>
        <v/>
      </c>
      <c r="R73" s="3" t="n"/>
    </row>
    <row r="74">
      <c r="A74" s="2" t="n"/>
      <c r="B74" s="3" t="n"/>
      <c r="C74" s="3" t="n"/>
      <c r="D74" s="2" t="n"/>
      <c r="E74" s="3" t="n"/>
      <c r="F74" s="4">
        <f>IF(E74="","",IFERROR(VLOOKUP(E74,'Référentiels'!$F$2:$G$7,2,FALSE),"Référence à compléter"))</f>
        <v/>
      </c>
      <c r="G74" s="2" t="n"/>
      <c r="H74" s="25" t="n"/>
      <c r="I74" s="6" t="n"/>
      <c r="J74" s="26">
        <f>IF(OR(H74="",I74=""),"",IFERROR(EDATE(H74,I74),""))</f>
        <v/>
      </c>
      <c r="K74" s="6" t="n"/>
      <c r="L74" s="27" t="n"/>
      <c r="M74" s="28">
        <f>IF(OR(K74="",L74=""),"",IFERROR(K74*L74,0))</f>
        <v/>
      </c>
      <c r="N74" s="2" t="n"/>
      <c r="O74" s="25" t="n"/>
      <c r="P74" s="26">
        <f>IF(O74="","",IFERROR(O74+180,""))</f>
        <v/>
      </c>
      <c r="Q74" s="4">
        <f>IF(B74="","",IF(J74="","À compléter",IF(J74&lt;TODAY(),"Renouvellement en retard",IF(J74&lt;=TODAY()+30,"À renouveler sous 30 jours","Conforme"))))</f>
        <v/>
      </c>
      <c r="R74" s="3" t="n"/>
    </row>
    <row r="75">
      <c r="A75" s="2" t="n"/>
      <c r="B75" s="3" t="n"/>
      <c r="C75" s="3" t="n"/>
      <c r="D75" s="2" t="n"/>
      <c r="E75" s="3" t="n"/>
      <c r="F75" s="4">
        <f>IF(E75="","",IFERROR(VLOOKUP(E75,'Référentiels'!$F$2:$G$7,2,FALSE),"Référence à compléter"))</f>
        <v/>
      </c>
      <c r="G75" s="2" t="n"/>
      <c r="H75" s="25" t="n"/>
      <c r="I75" s="6" t="n"/>
      <c r="J75" s="26">
        <f>IF(OR(H75="",I75=""),"",IFERROR(EDATE(H75,I75),""))</f>
        <v/>
      </c>
      <c r="K75" s="6" t="n"/>
      <c r="L75" s="27" t="n"/>
      <c r="M75" s="28">
        <f>IF(OR(K75="",L75=""),"",IFERROR(K75*L75,0))</f>
        <v/>
      </c>
      <c r="N75" s="2" t="n"/>
      <c r="O75" s="25" t="n"/>
      <c r="P75" s="26">
        <f>IF(O75="","",IFERROR(O75+180,""))</f>
        <v/>
      </c>
      <c r="Q75" s="4">
        <f>IF(B75="","",IF(J75="","À compléter",IF(J75&lt;TODAY(),"Renouvellement en retard",IF(J75&lt;=TODAY()+30,"À renouveler sous 30 jours","Conforme"))))</f>
        <v/>
      </c>
      <c r="R75" s="3" t="n"/>
    </row>
    <row r="76">
      <c r="A76" s="2" t="n"/>
      <c r="B76" s="3" t="n"/>
      <c r="C76" s="3" t="n"/>
      <c r="D76" s="2" t="n"/>
      <c r="E76" s="3" t="n"/>
      <c r="F76" s="4">
        <f>IF(E76="","",IFERROR(VLOOKUP(E76,'Référentiels'!$F$2:$G$7,2,FALSE),"Référence à compléter"))</f>
        <v/>
      </c>
      <c r="G76" s="2" t="n"/>
      <c r="H76" s="25" t="n"/>
      <c r="I76" s="6" t="n"/>
      <c r="J76" s="26">
        <f>IF(OR(H76="",I76=""),"",IFERROR(EDATE(H76,I76),""))</f>
        <v/>
      </c>
      <c r="K76" s="6" t="n"/>
      <c r="L76" s="27" t="n"/>
      <c r="M76" s="28">
        <f>IF(OR(K76="",L76=""),"",IFERROR(K76*L76,0))</f>
        <v/>
      </c>
      <c r="N76" s="2" t="n"/>
      <c r="O76" s="25" t="n"/>
      <c r="P76" s="26">
        <f>IF(O76="","",IFERROR(O76+180,""))</f>
        <v/>
      </c>
      <c r="Q76" s="4">
        <f>IF(B76="","",IF(J76="","À compléter",IF(J76&lt;TODAY(),"Renouvellement en retard",IF(J76&lt;=TODAY()+30,"À renouveler sous 30 jours","Conforme"))))</f>
        <v/>
      </c>
      <c r="R76" s="3" t="n"/>
    </row>
    <row r="77">
      <c r="A77" s="2" t="n"/>
      <c r="B77" s="3" t="n"/>
      <c r="C77" s="3" t="n"/>
      <c r="D77" s="2" t="n"/>
      <c r="E77" s="3" t="n"/>
      <c r="F77" s="4">
        <f>IF(E77="","",IFERROR(VLOOKUP(E77,'Référentiels'!$F$2:$G$7,2,FALSE),"Référence à compléter"))</f>
        <v/>
      </c>
      <c r="G77" s="2" t="n"/>
      <c r="H77" s="25" t="n"/>
      <c r="I77" s="6" t="n"/>
      <c r="J77" s="26">
        <f>IF(OR(H77="",I77=""),"",IFERROR(EDATE(H77,I77),""))</f>
        <v/>
      </c>
      <c r="K77" s="6" t="n"/>
      <c r="L77" s="27" t="n"/>
      <c r="M77" s="28">
        <f>IF(OR(K77="",L77=""),"",IFERROR(K77*L77,0))</f>
        <v/>
      </c>
      <c r="N77" s="2" t="n"/>
      <c r="O77" s="25" t="n"/>
      <c r="P77" s="26">
        <f>IF(O77="","",IFERROR(O77+180,""))</f>
        <v/>
      </c>
      <c r="Q77" s="4">
        <f>IF(B77="","",IF(J77="","À compléter",IF(J77&lt;TODAY(),"Renouvellement en retard",IF(J77&lt;=TODAY()+30,"À renouveler sous 30 jours","Conforme"))))</f>
        <v/>
      </c>
      <c r="R77" s="3" t="n"/>
    </row>
    <row r="78">
      <c r="A78" s="2" t="n"/>
      <c r="B78" s="3" t="n"/>
      <c r="C78" s="3" t="n"/>
      <c r="D78" s="2" t="n"/>
      <c r="E78" s="3" t="n"/>
      <c r="F78" s="4">
        <f>IF(E78="","",IFERROR(VLOOKUP(E78,'Référentiels'!$F$2:$G$7,2,FALSE),"Référence à compléter"))</f>
        <v/>
      </c>
      <c r="G78" s="2" t="n"/>
      <c r="H78" s="25" t="n"/>
      <c r="I78" s="6" t="n"/>
      <c r="J78" s="26">
        <f>IF(OR(H78="",I78=""),"",IFERROR(EDATE(H78,I78),""))</f>
        <v/>
      </c>
      <c r="K78" s="6" t="n"/>
      <c r="L78" s="27" t="n"/>
      <c r="M78" s="28">
        <f>IF(OR(K78="",L78=""),"",IFERROR(K78*L78,0))</f>
        <v/>
      </c>
      <c r="N78" s="2" t="n"/>
      <c r="O78" s="25" t="n"/>
      <c r="P78" s="26">
        <f>IF(O78="","",IFERROR(O78+180,""))</f>
        <v/>
      </c>
      <c r="Q78" s="4">
        <f>IF(B78="","",IF(J78="","À compléter",IF(J78&lt;TODAY(),"Renouvellement en retard",IF(J78&lt;=TODAY()+30,"À renouveler sous 30 jours","Conforme"))))</f>
        <v/>
      </c>
      <c r="R78" s="3" t="n"/>
    </row>
    <row r="79">
      <c r="A79" s="2" t="n"/>
      <c r="B79" s="3" t="n"/>
      <c r="C79" s="3" t="n"/>
      <c r="D79" s="2" t="n"/>
      <c r="E79" s="3" t="n"/>
      <c r="F79" s="4">
        <f>IF(E79="","",IFERROR(VLOOKUP(E79,'Référentiels'!$F$2:$G$7,2,FALSE),"Référence à compléter"))</f>
        <v/>
      </c>
      <c r="G79" s="2" t="n"/>
      <c r="H79" s="25" t="n"/>
      <c r="I79" s="6" t="n"/>
      <c r="J79" s="26">
        <f>IF(OR(H79="",I79=""),"",IFERROR(EDATE(H79,I79),""))</f>
        <v/>
      </c>
      <c r="K79" s="6" t="n"/>
      <c r="L79" s="27" t="n"/>
      <c r="M79" s="28">
        <f>IF(OR(K79="",L79=""),"",IFERROR(K79*L79,0))</f>
        <v/>
      </c>
      <c r="N79" s="2" t="n"/>
      <c r="O79" s="25" t="n"/>
      <c r="P79" s="26">
        <f>IF(O79="","",IFERROR(O79+180,""))</f>
        <v/>
      </c>
      <c r="Q79" s="4">
        <f>IF(B79="","",IF(J79="","À compléter",IF(J79&lt;TODAY(),"Renouvellement en retard",IF(J79&lt;=TODAY()+30,"À renouveler sous 30 jours","Conforme"))))</f>
        <v/>
      </c>
      <c r="R79" s="3" t="n"/>
    </row>
    <row r="80">
      <c r="A80" s="2" t="n"/>
      <c r="B80" s="3" t="n"/>
      <c r="C80" s="3" t="n"/>
      <c r="D80" s="2" t="n"/>
      <c r="E80" s="3" t="n"/>
      <c r="F80" s="4">
        <f>IF(E80="","",IFERROR(VLOOKUP(E80,'Référentiels'!$F$2:$G$7,2,FALSE),"Référence à compléter"))</f>
        <v/>
      </c>
      <c r="G80" s="2" t="n"/>
      <c r="H80" s="25" t="n"/>
      <c r="I80" s="6" t="n"/>
      <c r="J80" s="26">
        <f>IF(OR(H80="",I80=""),"",IFERROR(EDATE(H80,I80),""))</f>
        <v/>
      </c>
      <c r="K80" s="6" t="n"/>
      <c r="L80" s="27" t="n"/>
      <c r="M80" s="28">
        <f>IF(OR(K80="",L80=""),"",IFERROR(K80*L80,0))</f>
        <v/>
      </c>
      <c r="N80" s="2" t="n"/>
      <c r="O80" s="25" t="n"/>
      <c r="P80" s="26">
        <f>IF(O80="","",IFERROR(O80+180,""))</f>
        <v/>
      </c>
      <c r="Q80" s="4">
        <f>IF(B80="","",IF(J80="","À compléter",IF(J80&lt;TODAY(),"Renouvellement en retard",IF(J80&lt;=TODAY()+30,"À renouveler sous 30 jours","Conforme"))))</f>
        <v/>
      </c>
      <c r="R80" s="3" t="n"/>
    </row>
    <row r="81">
      <c r="A81" s="2" t="n"/>
      <c r="B81" s="3" t="n"/>
      <c r="C81" s="3" t="n"/>
      <c r="D81" s="2" t="n"/>
      <c r="E81" s="3" t="n"/>
      <c r="F81" s="4">
        <f>IF(E81="","",IFERROR(VLOOKUP(E81,'Référentiels'!$F$2:$G$7,2,FALSE),"Référence à compléter"))</f>
        <v/>
      </c>
      <c r="G81" s="2" t="n"/>
      <c r="H81" s="25" t="n"/>
      <c r="I81" s="6" t="n"/>
      <c r="J81" s="26">
        <f>IF(OR(H81="",I81=""),"",IFERROR(EDATE(H81,I81),""))</f>
        <v/>
      </c>
      <c r="K81" s="6" t="n"/>
      <c r="L81" s="27" t="n"/>
      <c r="M81" s="28">
        <f>IF(OR(K81="",L81=""),"",IFERROR(K81*L81,0))</f>
        <v/>
      </c>
      <c r="N81" s="2" t="n"/>
      <c r="O81" s="25" t="n"/>
      <c r="P81" s="26">
        <f>IF(O81="","",IFERROR(O81+180,""))</f>
        <v/>
      </c>
      <c r="Q81" s="4">
        <f>IF(B81="","",IF(J81="","À compléter",IF(J81&lt;TODAY(),"Renouvellement en retard",IF(J81&lt;=TODAY()+30,"À renouveler sous 30 jours","Conforme"))))</f>
        <v/>
      </c>
      <c r="R81" s="3" t="n"/>
    </row>
    <row r="82">
      <c r="A82" s="2" t="n"/>
      <c r="B82" s="3" t="n"/>
      <c r="C82" s="3" t="n"/>
      <c r="D82" s="2" t="n"/>
      <c r="E82" s="3" t="n"/>
      <c r="F82" s="4">
        <f>IF(E82="","",IFERROR(VLOOKUP(E82,'Référentiels'!$F$2:$G$7,2,FALSE),"Référence à compléter"))</f>
        <v/>
      </c>
      <c r="G82" s="2" t="n"/>
      <c r="H82" s="25" t="n"/>
      <c r="I82" s="6" t="n"/>
      <c r="J82" s="26">
        <f>IF(OR(H82="",I82=""),"",IFERROR(EDATE(H82,I82),""))</f>
        <v/>
      </c>
      <c r="K82" s="6" t="n"/>
      <c r="L82" s="27" t="n"/>
      <c r="M82" s="28">
        <f>IF(OR(K82="",L82=""),"",IFERROR(K82*L82,0))</f>
        <v/>
      </c>
      <c r="N82" s="2" t="n"/>
      <c r="O82" s="25" t="n"/>
      <c r="P82" s="26">
        <f>IF(O82="","",IFERROR(O82+180,""))</f>
        <v/>
      </c>
      <c r="Q82" s="4">
        <f>IF(B82="","",IF(J82="","À compléter",IF(J82&lt;TODAY(),"Renouvellement en retard",IF(J82&lt;=TODAY()+30,"À renouveler sous 30 jours","Conforme"))))</f>
        <v/>
      </c>
      <c r="R82" s="3" t="n"/>
    </row>
    <row r="83">
      <c r="A83" s="2" t="n"/>
      <c r="B83" s="3" t="n"/>
      <c r="C83" s="3" t="n"/>
      <c r="D83" s="2" t="n"/>
      <c r="E83" s="3" t="n"/>
      <c r="F83" s="4">
        <f>IF(E83="","",IFERROR(VLOOKUP(E83,'Référentiels'!$F$2:$G$7,2,FALSE),"Référence à compléter"))</f>
        <v/>
      </c>
      <c r="G83" s="2" t="n"/>
      <c r="H83" s="25" t="n"/>
      <c r="I83" s="6" t="n"/>
      <c r="J83" s="26">
        <f>IF(OR(H83="",I83=""),"",IFERROR(EDATE(H83,I83),""))</f>
        <v/>
      </c>
      <c r="K83" s="6" t="n"/>
      <c r="L83" s="27" t="n"/>
      <c r="M83" s="28">
        <f>IF(OR(K83="",L83=""),"",IFERROR(K83*L83,0))</f>
        <v/>
      </c>
      <c r="N83" s="2" t="n"/>
      <c r="O83" s="25" t="n"/>
      <c r="P83" s="26">
        <f>IF(O83="","",IFERROR(O83+180,""))</f>
        <v/>
      </c>
      <c r="Q83" s="4">
        <f>IF(B83="","",IF(J83="","À compléter",IF(J83&lt;TODAY(),"Renouvellement en retard",IF(J83&lt;=TODAY()+30,"À renouveler sous 30 jours","Conforme"))))</f>
        <v/>
      </c>
      <c r="R83" s="3" t="n"/>
    </row>
    <row r="84">
      <c r="A84" s="2" t="n"/>
      <c r="B84" s="3" t="n"/>
      <c r="C84" s="3" t="n"/>
      <c r="D84" s="2" t="n"/>
      <c r="E84" s="3" t="n"/>
      <c r="F84" s="4">
        <f>IF(E84="","",IFERROR(VLOOKUP(E84,'Référentiels'!$F$2:$G$7,2,FALSE),"Référence à compléter"))</f>
        <v/>
      </c>
      <c r="G84" s="2" t="n"/>
      <c r="H84" s="25" t="n"/>
      <c r="I84" s="6" t="n"/>
      <c r="J84" s="26">
        <f>IF(OR(H84="",I84=""),"",IFERROR(EDATE(H84,I84),""))</f>
        <v/>
      </c>
      <c r="K84" s="6" t="n"/>
      <c r="L84" s="27" t="n"/>
      <c r="M84" s="28">
        <f>IF(OR(K84="",L84=""),"",IFERROR(K84*L84,0))</f>
        <v/>
      </c>
      <c r="N84" s="2" t="n"/>
      <c r="O84" s="25" t="n"/>
      <c r="P84" s="26">
        <f>IF(O84="","",IFERROR(O84+180,""))</f>
        <v/>
      </c>
      <c r="Q84" s="4">
        <f>IF(B84="","",IF(J84="","À compléter",IF(J84&lt;TODAY(),"Renouvellement en retard",IF(J84&lt;=TODAY()+30,"À renouveler sous 30 jours","Conforme"))))</f>
        <v/>
      </c>
      <c r="R84" s="3" t="n"/>
    </row>
    <row r="85">
      <c r="A85" s="2" t="n"/>
      <c r="B85" s="3" t="n"/>
      <c r="C85" s="3" t="n"/>
      <c r="D85" s="2" t="n"/>
      <c r="E85" s="3" t="n"/>
      <c r="F85" s="4">
        <f>IF(E85="","",IFERROR(VLOOKUP(E85,'Référentiels'!$F$2:$G$7,2,FALSE),"Référence à compléter"))</f>
        <v/>
      </c>
      <c r="G85" s="2" t="n"/>
      <c r="H85" s="25" t="n"/>
      <c r="I85" s="6" t="n"/>
      <c r="J85" s="26">
        <f>IF(OR(H85="",I85=""),"",IFERROR(EDATE(H85,I85),""))</f>
        <v/>
      </c>
      <c r="K85" s="6" t="n"/>
      <c r="L85" s="27" t="n"/>
      <c r="M85" s="28">
        <f>IF(OR(K85="",L85=""),"",IFERROR(K85*L85,0))</f>
        <v/>
      </c>
      <c r="N85" s="2" t="n"/>
      <c r="O85" s="25" t="n"/>
      <c r="P85" s="26">
        <f>IF(O85="","",IFERROR(O85+180,""))</f>
        <v/>
      </c>
      <c r="Q85" s="4">
        <f>IF(B85="","",IF(J85="","À compléter",IF(J85&lt;TODAY(),"Renouvellement en retard",IF(J85&lt;=TODAY()+30,"À renouveler sous 30 jours","Conforme"))))</f>
        <v/>
      </c>
      <c r="R85" s="3" t="n"/>
    </row>
    <row r="86">
      <c r="A86" s="2" t="n"/>
      <c r="B86" s="3" t="n"/>
      <c r="C86" s="3" t="n"/>
      <c r="D86" s="2" t="n"/>
      <c r="E86" s="3" t="n"/>
      <c r="F86" s="4">
        <f>IF(E86="","",IFERROR(VLOOKUP(E86,'Référentiels'!$F$2:$G$7,2,FALSE),"Référence à compléter"))</f>
        <v/>
      </c>
      <c r="G86" s="2" t="n"/>
      <c r="H86" s="25" t="n"/>
      <c r="I86" s="6" t="n"/>
      <c r="J86" s="26">
        <f>IF(OR(H86="",I86=""),"",IFERROR(EDATE(H86,I86),""))</f>
        <v/>
      </c>
      <c r="K86" s="6" t="n"/>
      <c r="L86" s="27" t="n"/>
      <c r="M86" s="28">
        <f>IF(OR(K86="",L86=""),"",IFERROR(K86*L86,0))</f>
        <v/>
      </c>
      <c r="N86" s="2" t="n"/>
      <c r="O86" s="25" t="n"/>
      <c r="P86" s="26">
        <f>IF(O86="","",IFERROR(O86+180,""))</f>
        <v/>
      </c>
      <c r="Q86" s="4">
        <f>IF(B86="","",IF(J86="","À compléter",IF(J86&lt;TODAY(),"Renouvellement en retard",IF(J86&lt;=TODAY()+30,"À renouveler sous 30 jours","Conforme"))))</f>
        <v/>
      </c>
      <c r="R86" s="3" t="n"/>
    </row>
    <row r="87">
      <c r="A87" s="2" t="n"/>
      <c r="B87" s="3" t="n"/>
      <c r="C87" s="3" t="n"/>
      <c r="D87" s="2" t="n"/>
      <c r="E87" s="3" t="n"/>
      <c r="F87" s="4">
        <f>IF(E87="","",IFERROR(VLOOKUP(E87,'Référentiels'!$F$2:$G$7,2,FALSE),"Référence à compléter"))</f>
        <v/>
      </c>
      <c r="G87" s="2" t="n"/>
      <c r="H87" s="25" t="n"/>
      <c r="I87" s="6" t="n"/>
      <c r="J87" s="26">
        <f>IF(OR(H87="",I87=""),"",IFERROR(EDATE(H87,I87),""))</f>
        <v/>
      </c>
      <c r="K87" s="6" t="n"/>
      <c r="L87" s="27" t="n"/>
      <c r="M87" s="28">
        <f>IF(OR(K87="",L87=""),"",IFERROR(K87*L87,0))</f>
        <v/>
      </c>
      <c r="N87" s="2" t="n"/>
      <c r="O87" s="25" t="n"/>
      <c r="P87" s="26">
        <f>IF(O87="","",IFERROR(O87+180,""))</f>
        <v/>
      </c>
      <c r="Q87" s="4">
        <f>IF(B87="","",IF(J87="","À compléter",IF(J87&lt;TODAY(),"Renouvellement en retard",IF(J87&lt;=TODAY()+30,"À renouveler sous 30 jours","Conforme"))))</f>
        <v/>
      </c>
      <c r="R87" s="3" t="n"/>
    </row>
    <row r="88">
      <c r="A88" s="2" t="n"/>
      <c r="B88" s="3" t="n"/>
      <c r="C88" s="3" t="n"/>
      <c r="D88" s="2" t="n"/>
      <c r="E88" s="3" t="n"/>
      <c r="F88" s="4">
        <f>IF(E88="","",IFERROR(VLOOKUP(E88,'Référentiels'!$F$2:$G$7,2,FALSE),"Référence à compléter"))</f>
        <v/>
      </c>
      <c r="G88" s="2" t="n"/>
      <c r="H88" s="25" t="n"/>
      <c r="I88" s="6" t="n"/>
      <c r="J88" s="26">
        <f>IF(OR(H88="",I88=""),"",IFERROR(EDATE(H88,I88),""))</f>
        <v/>
      </c>
      <c r="K88" s="6" t="n"/>
      <c r="L88" s="27" t="n"/>
      <c r="M88" s="28">
        <f>IF(OR(K88="",L88=""),"",IFERROR(K88*L88,0))</f>
        <v/>
      </c>
      <c r="N88" s="2" t="n"/>
      <c r="O88" s="25" t="n"/>
      <c r="P88" s="26">
        <f>IF(O88="","",IFERROR(O88+180,""))</f>
        <v/>
      </c>
      <c r="Q88" s="4">
        <f>IF(B88="","",IF(J88="","À compléter",IF(J88&lt;TODAY(),"Renouvellement en retard",IF(J88&lt;=TODAY()+30,"À renouveler sous 30 jours","Conforme"))))</f>
        <v/>
      </c>
      <c r="R88" s="3" t="n"/>
    </row>
    <row r="89">
      <c r="A89" s="2" t="n"/>
      <c r="B89" s="3" t="n"/>
      <c r="C89" s="3" t="n"/>
      <c r="D89" s="2" t="n"/>
      <c r="E89" s="3" t="n"/>
      <c r="F89" s="4">
        <f>IF(E89="","",IFERROR(VLOOKUP(E89,'Référentiels'!$F$2:$G$7,2,FALSE),"Référence à compléter"))</f>
        <v/>
      </c>
      <c r="G89" s="2" t="n"/>
      <c r="H89" s="25" t="n"/>
      <c r="I89" s="6" t="n"/>
      <c r="J89" s="26">
        <f>IF(OR(H89="",I89=""),"",IFERROR(EDATE(H89,I89),""))</f>
        <v/>
      </c>
      <c r="K89" s="6" t="n"/>
      <c r="L89" s="27" t="n"/>
      <c r="M89" s="28">
        <f>IF(OR(K89="",L89=""),"",IFERROR(K89*L89,0))</f>
        <v/>
      </c>
      <c r="N89" s="2" t="n"/>
      <c r="O89" s="25" t="n"/>
      <c r="P89" s="26">
        <f>IF(O89="","",IFERROR(O89+180,""))</f>
        <v/>
      </c>
      <c r="Q89" s="4">
        <f>IF(B89="","",IF(J89="","À compléter",IF(J89&lt;TODAY(),"Renouvellement en retard",IF(J89&lt;=TODAY()+30,"À renouveler sous 30 jours","Conforme"))))</f>
        <v/>
      </c>
      <c r="R89" s="3" t="n"/>
    </row>
    <row r="90">
      <c r="A90" s="2" t="n"/>
      <c r="B90" s="3" t="n"/>
      <c r="C90" s="3" t="n"/>
      <c r="D90" s="2" t="n"/>
      <c r="E90" s="3" t="n"/>
      <c r="F90" s="4">
        <f>IF(E90="","",IFERROR(VLOOKUP(E90,'Référentiels'!$F$2:$G$7,2,FALSE),"Référence à compléter"))</f>
        <v/>
      </c>
      <c r="G90" s="2" t="n"/>
      <c r="H90" s="25" t="n"/>
      <c r="I90" s="6" t="n"/>
      <c r="J90" s="26">
        <f>IF(OR(H90="",I90=""),"",IFERROR(EDATE(H90,I90),""))</f>
        <v/>
      </c>
      <c r="K90" s="6" t="n"/>
      <c r="L90" s="27" t="n"/>
      <c r="M90" s="28">
        <f>IF(OR(K90="",L90=""),"",IFERROR(K90*L90,0))</f>
        <v/>
      </c>
      <c r="N90" s="2" t="n"/>
      <c r="O90" s="25" t="n"/>
      <c r="P90" s="26">
        <f>IF(O90="","",IFERROR(O90+180,""))</f>
        <v/>
      </c>
      <c r="Q90" s="4">
        <f>IF(B90="","",IF(J90="","À compléter",IF(J90&lt;TODAY(),"Renouvellement en retard",IF(J90&lt;=TODAY()+30,"À renouveler sous 30 jours","Conforme"))))</f>
        <v/>
      </c>
      <c r="R90" s="3" t="n"/>
    </row>
    <row r="91">
      <c r="A91" s="2" t="n"/>
      <c r="B91" s="3" t="n"/>
      <c r="C91" s="3" t="n"/>
      <c r="D91" s="2" t="n"/>
      <c r="E91" s="3" t="n"/>
      <c r="F91" s="4">
        <f>IF(E91="","",IFERROR(VLOOKUP(E91,'Référentiels'!$F$2:$G$7,2,FALSE),"Référence à compléter"))</f>
        <v/>
      </c>
      <c r="G91" s="2" t="n"/>
      <c r="H91" s="25" t="n"/>
      <c r="I91" s="6" t="n"/>
      <c r="J91" s="26">
        <f>IF(OR(H91="",I91=""),"",IFERROR(EDATE(H91,I91),""))</f>
        <v/>
      </c>
      <c r="K91" s="6" t="n"/>
      <c r="L91" s="27" t="n"/>
      <c r="M91" s="28">
        <f>IF(OR(K91="",L91=""),"",IFERROR(K91*L91,0))</f>
        <v/>
      </c>
      <c r="N91" s="2" t="n"/>
      <c r="O91" s="25" t="n"/>
      <c r="P91" s="26">
        <f>IF(O91="","",IFERROR(O91+180,""))</f>
        <v/>
      </c>
      <c r="Q91" s="4">
        <f>IF(B91="","",IF(J91="","À compléter",IF(J91&lt;TODAY(),"Renouvellement en retard",IF(J91&lt;=TODAY()+30,"À renouveler sous 30 jours","Conforme"))))</f>
        <v/>
      </c>
      <c r="R91" s="3" t="n"/>
    </row>
    <row r="92">
      <c r="A92" s="2" t="n"/>
      <c r="B92" s="3" t="n"/>
      <c r="C92" s="3" t="n"/>
      <c r="D92" s="2" t="n"/>
      <c r="E92" s="3" t="n"/>
      <c r="F92" s="4">
        <f>IF(E92="","",IFERROR(VLOOKUP(E92,'Référentiels'!$F$2:$G$7,2,FALSE),"Référence à compléter"))</f>
        <v/>
      </c>
      <c r="G92" s="2" t="n"/>
      <c r="H92" s="25" t="n"/>
      <c r="I92" s="6" t="n"/>
      <c r="J92" s="26">
        <f>IF(OR(H92="",I92=""),"",IFERROR(EDATE(H92,I92),""))</f>
        <v/>
      </c>
      <c r="K92" s="6" t="n"/>
      <c r="L92" s="27" t="n"/>
      <c r="M92" s="28">
        <f>IF(OR(K92="",L92=""),"",IFERROR(K92*L92,0))</f>
        <v/>
      </c>
      <c r="N92" s="2" t="n"/>
      <c r="O92" s="25" t="n"/>
      <c r="P92" s="26">
        <f>IF(O92="","",IFERROR(O92+180,""))</f>
        <v/>
      </c>
      <c r="Q92" s="4">
        <f>IF(B92="","",IF(J92="","À compléter",IF(J92&lt;TODAY(),"Renouvellement en retard",IF(J92&lt;=TODAY()+30,"À renouveler sous 30 jours","Conforme"))))</f>
        <v/>
      </c>
      <c r="R92" s="3" t="n"/>
    </row>
    <row r="93">
      <c r="A93" s="2" t="n"/>
      <c r="B93" s="3" t="n"/>
      <c r="C93" s="3" t="n"/>
      <c r="D93" s="2" t="n"/>
      <c r="E93" s="3" t="n"/>
      <c r="F93" s="4">
        <f>IF(E93="","",IFERROR(VLOOKUP(E93,'Référentiels'!$F$2:$G$7,2,FALSE),"Référence à compléter"))</f>
        <v/>
      </c>
      <c r="G93" s="2" t="n"/>
      <c r="H93" s="25" t="n"/>
      <c r="I93" s="6" t="n"/>
      <c r="J93" s="26">
        <f>IF(OR(H93="",I93=""),"",IFERROR(EDATE(H93,I93),""))</f>
        <v/>
      </c>
      <c r="K93" s="6" t="n"/>
      <c r="L93" s="27" t="n"/>
      <c r="M93" s="28">
        <f>IF(OR(K93="",L93=""),"",IFERROR(K93*L93,0))</f>
        <v/>
      </c>
      <c r="N93" s="2" t="n"/>
      <c r="O93" s="25" t="n"/>
      <c r="P93" s="26">
        <f>IF(O93="","",IFERROR(O93+180,""))</f>
        <v/>
      </c>
      <c r="Q93" s="4">
        <f>IF(B93="","",IF(J93="","À compléter",IF(J93&lt;TODAY(),"Renouvellement en retard",IF(J93&lt;=TODAY()+30,"À renouveler sous 30 jours","Conforme"))))</f>
        <v/>
      </c>
      <c r="R93" s="3" t="n"/>
    </row>
    <row r="94">
      <c r="A94" s="2" t="n"/>
      <c r="B94" s="3" t="n"/>
      <c r="C94" s="3" t="n"/>
      <c r="D94" s="2" t="n"/>
      <c r="E94" s="3" t="n"/>
      <c r="F94" s="4">
        <f>IF(E94="","",IFERROR(VLOOKUP(E94,'Référentiels'!$F$2:$G$7,2,FALSE),"Référence à compléter"))</f>
        <v/>
      </c>
      <c r="G94" s="2" t="n"/>
      <c r="H94" s="25" t="n"/>
      <c r="I94" s="6" t="n"/>
      <c r="J94" s="26">
        <f>IF(OR(H94="",I94=""),"",IFERROR(EDATE(H94,I94),""))</f>
        <v/>
      </c>
      <c r="K94" s="6" t="n"/>
      <c r="L94" s="27" t="n"/>
      <c r="M94" s="28">
        <f>IF(OR(K94="",L94=""),"",IFERROR(K94*L94,0))</f>
        <v/>
      </c>
      <c r="N94" s="2" t="n"/>
      <c r="O94" s="25" t="n"/>
      <c r="P94" s="26">
        <f>IF(O94="","",IFERROR(O94+180,""))</f>
        <v/>
      </c>
      <c r="Q94" s="4">
        <f>IF(B94="","",IF(J94="","À compléter",IF(J94&lt;TODAY(),"Renouvellement en retard",IF(J94&lt;=TODAY()+30,"À renouveler sous 30 jours","Conforme"))))</f>
        <v/>
      </c>
      <c r="R94" s="3" t="n"/>
    </row>
    <row r="95">
      <c r="A95" s="2" t="n"/>
      <c r="B95" s="3" t="n"/>
      <c r="C95" s="3" t="n"/>
      <c r="D95" s="2" t="n"/>
      <c r="E95" s="3" t="n"/>
      <c r="F95" s="4">
        <f>IF(E95="","",IFERROR(VLOOKUP(E95,'Référentiels'!$F$2:$G$7,2,FALSE),"Référence à compléter"))</f>
        <v/>
      </c>
      <c r="G95" s="2" t="n"/>
      <c r="H95" s="25" t="n"/>
      <c r="I95" s="6" t="n"/>
      <c r="J95" s="26">
        <f>IF(OR(H95="",I95=""),"",IFERROR(EDATE(H95,I95),""))</f>
        <v/>
      </c>
      <c r="K95" s="6" t="n"/>
      <c r="L95" s="27" t="n"/>
      <c r="M95" s="28">
        <f>IF(OR(K95="",L95=""),"",IFERROR(K95*L95,0))</f>
        <v/>
      </c>
      <c r="N95" s="2" t="n"/>
      <c r="O95" s="25" t="n"/>
      <c r="P95" s="26">
        <f>IF(O95="","",IFERROR(O95+180,""))</f>
        <v/>
      </c>
      <c r="Q95" s="4">
        <f>IF(B95="","",IF(J95="","À compléter",IF(J95&lt;TODAY(),"Renouvellement en retard",IF(J95&lt;=TODAY()+30,"À renouveler sous 30 jours","Conforme"))))</f>
        <v/>
      </c>
      <c r="R95" s="3" t="n"/>
    </row>
    <row r="96">
      <c r="A96" s="2" t="n"/>
      <c r="B96" s="3" t="n"/>
      <c r="C96" s="3" t="n"/>
      <c r="D96" s="2" t="n"/>
      <c r="E96" s="3" t="n"/>
      <c r="F96" s="4">
        <f>IF(E96="","",IFERROR(VLOOKUP(E96,'Référentiels'!$F$2:$G$7,2,FALSE),"Référence à compléter"))</f>
        <v/>
      </c>
      <c r="G96" s="2" t="n"/>
      <c r="H96" s="25" t="n"/>
      <c r="I96" s="6" t="n"/>
      <c r="J96" s="26">
        <f>IF(OR(H96="",I96=""),"",IFERROR(EDATE(H96,I96),""))</f>
        <v/>
      </c>
      <c r="K96" s="6" t="n"/>
      <c r="L96" s="27" t="n"/>
      <c r="M96" s="28">
        <f>IF(OR(K96="",L96=""),"",IFERROR(K96*L96,0))</f>
        <v/>
      </c>
      <c r="N96" s="2" t="n"/>
      <c r="O96" s="25" t="n"/>
      <c r="P96" s="26">
        <f>IF(O96="","",IFERROR(O96+180,""))</f>
        <v/>
      </c>
      <c r="Q96" s="4">
        <f>IF(B96="","",IF(J96="","À compléter",IF(J96&lt;TODAY(),"Renouvellement en retard",IF(J96&lt;=TODAY()+30,"À renouveler sous 30 jours","Conforme"))))</f>
        <v/>
      </c>
      <c r="R96" s="3" t="n"/>
    </row>
    <row r="97">
      <c r="A97" s="2" t="n"/>
      <c r="B97" s="3" t="n"/>
      <c r="C97" s="3" t="n"/>
      <c r="D97" s="2" t="n"/>
      <c r="E97" s="3" t="n"/>
      <c r="F97" s="4">
        <f>IF(E97="","",IFERROR(VLOOKUP(E97,'Référentiels'!$F$2:$G$7,2,FALSE),"Référence à compléter"))</f>
        <v/>
      </c>
      <c r="G97" s="2" t="n"/>
      <c r="H97" s="25" t="n"/>
      <c r="I97" s="6" t="n"/>
      <c r="J97" s="26">
        <f>IF(OR(H97="",I97=""),"",IFERROR(EDATE(H97,I97),""))</f>
        <v/>
      </c>
      <c r="K97" s="6" t="n"/>
      <c r="L97" s="27" t="n"/>
      <c r="M97" s="28">
        <f>IF(OR(K97="",L97=""),"",IFERROR(K97*L97,0))</f>
        <v/>
      </c>
      <c r="N97" s="2" t="n"/>
      <c r="O97" s="25" t="n"/>
      <c r="P97" s="26">
        <f>IF(O97="","",IFERROR(O97+180,""))</f>
        <v/>
      </c>
      <c r="Q97" s="4">
        <f>IF(B97="","",IF(J97="","À compléter",IF(J97&lt;TODAY(),"Renouvellement en retard",IF(J97&lt;=TODAY()+30,"À renouveler sous 30 jours","Conforme"))))</f>
        <v/>
      </c>
      <c r="R97" s="3" t="n"/>
    </row>
    <row r="98">
      <c r="A98" s="2" t="n"/>
      <c r="B98" s="3" t="n"/>
      <c r="C98" s="3" t="n"/>
      <c r="D98" s="2" t="n"/>
      <c r="E98" s="3" t="n"/>
      <c r="F98" s="4">
        <f>IF(E98="","",IFERROR(VLOOKUP(E98,'Référentiels'!$F$2:$G$7,2,FALSE),"Référence à compléter"))</f>
        <v/>
      </c>
      <c r="G98" s="2" t="n"/>
      <c r="H98" s="25" t="n"/>
      <c r="I98" s="6" t="n"/>
      <c r="J98" s="26">
        <f>IF(OR(H98="",I98=""),"",IFERROR(EDATE(H98,I98),""))</f>
        <v/>
      </c>
      <c r="K98" s="6" t="n"/>
      <c r="L98" s="27" t="n"/>
      <c r="M98" s="28">
        <f>IF(OR(K98="",L98=""),"",IFERROR(K98*L98,0))</f>
        <v/>
      </c>
      <c r="N98" s="2" t="n"/>
      <c r="O98" s="25" t="n"/>
      <c r="P98" s="26">
        <f>IF(O98="","",IFERROR(O98+180,""))</f>
        <v/>
      </c>
      <c r="Q98" s="4">
        <f>IF(B98="","",IF(J98="","À compléter",IF(J98&lt;TODAY(),"Renouvellement en retard",IF(J98&lt;=TODAY()+30,"À renouveler sous 30 jours","Conforme"))))</f>
        <v/>
      </c>
      <c r="R98" s="3" t="n"/>
    </row>
    <row r="99">
      <c r="A99" s="2" t="n"/>
      <c r="B99" s="3" t="n"/>
      <c r="C99" s="3" t="n"/>
      <c r="D99" s="2" t="n"/>
      <c r="E99" s="3" t="n"/>
      <c r="F99" s="4">
        <f>IF(E99="","",IFERROR(VLOOKUP(E99,'Référentiels'!$F$2:$G$7,2,FALSE),"Référence à compléter"))</f>
        <v/>
      </c>
      <c r="G99" s="2" t="n"/>
      <c r="H99" s="25" t="n"/>
      <c r="I99" s="6" t="n"/>
      <c r="J99" s="26">
        <f>IF(OR(H99="",I99=""),"",IFERROR(EDATE(H99,I99),""))</f>
        <v/>
      </c>
      <c r="K99" s="6" t="n"/>
      <c r="L99" s="27" t="n"/>
      <c r="M99" s="28">
        <f>IF(OR(K99="",L99=""),"",IFERROR(K99*L99,0))</f>
        <v/>
      </c>
      <c r="N99" s="2" t="n"/>
      <c r="O99" s="25" t="n"/>
      <c r="P99" s="26">
        <f>IF(O99="","",IFERROR(O99+180,""))</f>
        <v/>
      </c>
      <c r="Q99" s="4">
        <f>IF(B99="","",IF(J99="","À compléter",IF(J99&lt;TODAY(),"Renouvellement en retard",IF(J99&lt;=TODAY()+30,"À renouveler sous 30 jours","Conforme"))))</f>
        <v/>
      </c>
      <c r="R99" s="3" t="n"/>
    </row>
    <row r="100">
      <c r="A100" s="2" t="n"/>
      <c r="B100" s="3" t="n"/>
      <c r="C100" s="3" t="n"/>
      <c r="D100" s="2" t="n"/>
      <c r="E100" s="3" t="n"/>
      <c r="F100" s="4">
        <f>IF(E100="","",IFERROR(VLOOKUP(E100,'Référentiels'!$F$2:$G$7,2,FALSE),"Référence à compléter"))</f>
        <v/>
      </c>
      <c r="G100" s="2" t="n"/>
      <c r="H100" s="25" t="n"/>
      <c r="I100" s="6" t="n"/>
      <c r="J100" s="26">
        <f>IF(OR(H100="",I100=""),"",IFERROR(EDATE(H100,I100),""))</f>
        <v/>
      </c>
      <c r="K100" s="6" t="n"/>
      <c r="L100" s="27" t="n"/>
      <c r="M100" s="28">
        <f>IF(OR(K100="",L100=""),"",IFERROR(K100*L100,0))</f>
        <v/>
      </c>
      <c r="N100" s="2" t="n"/>
      <c r="O100" s="25" t="n"/>
      <c r="P100" s="26">
        <f>IF(O100="","",IFERROR(O100+180,""))</f>
        <v/>
      </c>
      <c r="Q100" s="4">
        <f>IF(B100="","",IF(J100="","À compléter",IF(J100&lt;TODAY(),"Renouvellement en retard",IF(J100&lt;=TODAY()+30,"À renouveler sous 30 jours","Conforme"))))</f>
        <v/>
      </c>
      <c r="R100" s="3" t="n"/>
    </row>
    <row r="101">
      <c r="A101" s="2" t="n"/>
      <c r="B101" s="3" t="n"/>
      <c r="C101" s="3" t="n"/>
      <c r="D101" s="2" t="n"/>
      <c r="E101" s="3" t="n"/>
      <c r="F101" s="4">
        <f>IF(E101="","",IFERROR(VLOOKUP(E101,'Référentiels'!$F$2:$G$7,2,FALSE),"Référence à compléter"))</f>
        <v/>
      </c>
      <c r="G101" s="2" t="n"/>
      <c r="H101" s="25" t="n"/>
      <c r="I101" s="6" t="n"/>
      <c r="J101" s="26">
        <f>IF(OR(H101="",I101=""),"",IFERROR(EDATE(H101,I101),""))</f>
        <v/>
      </c>
      <c r="K101" s="6" t="n"/>
      <c r="L101" s="27" t="n"/>
      <c r="M101" s="28">
        <f>IF(OR(K101="",L101=""),"",IFERROR(K101*L101,0))</f>
        <v/>
      </c>
      <c r="N101" s="2" t="n"/>
      <c r="O101" s="25" t="n"/>
      <c r="P101" s="26">
        <f>IF(O101="","",IFERROR(O101+180,""))</f>
        <v/>
      </c>
      <c r="Q101" s="4">
        <f>IF(B101="","",IF(J101="","À compléter",IF(J101&lt;TODAY(),"Renouvellement en retard",IF(J101&lt;=TODAY()+30,"À renouveler sous 30 jours","Conforme"))))</f>
        <v/>
      </c>
      <c r="R101" s="3" t="n"/>
    </row>
    <row r="102">
      <c r="A102" s="2" t="n"/>
      <c r="B102" s="3" t="n"/>
      <c r="C102" s="3" t="n"/>
      <c r="D102" s="2" t="n"/>
      <c r="E102" s="3" t="n"/>
      <c r="F102" s="4">
        <f>IF(E102="","",IFERROR(VLOOKUP(E102,'Référentiels'!$F$2:$G$7,2,FALSE),"Référence à compléter"))</f>
        <v/>
      </c>
      <c r="G102" s="2" t="n"/>
      <c r="H102" s="25" t="n"/>
      <c r="I102" s="6" t="n"/>
      <c r="J102" s="26">
        <f>IF(OR(H102="",I102=""),"",IFERROR(EDATE(H102,I102),""))</f>
        <v/>
      </c>
      <c r="K102" s="6" t="n"/>
      <c r="L102" s="27" t="n"/>
      <c r="M102" s="28">
        <f>IF(OR(K102="",L102=""),"",IFERROR(K102*L102,0))</f>
        <v/>
      </c>
      <c r="N102" s="2" t="n"/>
      <c r="O102" s="25" t="n"/>
      <c r="P102" s="26">
        <f>IF(O102="","",IFERROR(O102+180,""))</f>
        <v/>
      </c>
      <c r="Q102" s="4">
        <f>IF(B102="","",IF(J102="","À compléter",IF(J102&lt;TODAY(),"Renouvellement en retard",IF(J102&lt;=TODAY()+30,"À renouveler sous 30 jours","Conforme"))))</f>
        <v/>
      </c>
      <c r="R102" s="3" t="n"/>
    </row>
    <row r="103">
      <c r="A103" s="2" t="n"/>
      <c r="B103" s="3" t="n"/>
      <c r="C103" s="3" t="n"/>
      <c r="D103" s="2" t="n"/>
      <c r="E103" s="3" t="n"/>
      <c r="F103" s="4">
        <f>IF(E103="","",IFERROR(VLOOKUP(E103,'Référentiels'!$F$2:$G$7,2,FALSE),"Référence à compléter"))</f>
        <v/>
      </c>
      <c r="G103" s="2" t="n"/>
      <c r="H103" s="25" t="n"/>
      <c r="I103" s="6" t="n"/>
      <c r="J103" s="26">
        <f>IF(OR(H103="",I103=""),"",IFERROR(EDATE(H103,I103),""))</f>
        <v/>
      </c>
      <c r="K103" s="6" t="n"/>
      <c r="L103" s="27" t="n"/>
      <c r="M103" s="28">
        <f>IF(OR(K103="",L103=""),"",IFERROR(K103*L103,0))</f>
        <v/>
      </c>
      <c r="N103" s="2" t="n"/>
      <c r="O103" s="25" t="n"/>
      <c r="P103" s="26">
        <f>IF(O103="","",IFERROR(O103+180,""))</f>
        <v/>
      </c>
      <c r="Q103" s="4">
        <f>IF(B103="","",IF(J103="","À compléter",IF(J103&lt;TODAY(),"Renouvellement en retard",IF(J103&lt;=TODAY()+30,"À renouveler sous 30 jours","Conforme"))))</f>
        <v/>
      </c>
      <c r="R103" s="3" t="n"/>
    </row>
    <row r="104">
      <c r="A104" s="2" t="n"/>
      <c r="B104" s="3" t="n"/>
      <c r="C104" s="3" t="n"/>
      <c r="D104" s="2" t="n"/>
      <c r="E104" s="3" t="n"/>
      <c r="F104" s="4">
        <f>IF(E104="","",IFERROR(VLOOKUP(E104,'Référentiels'!$F$2:$G$7,2,FALSE),"Référence à compléter"))</f>
        <v/>
      </c>
      <c r="G104" s="2" t="n"/>
      <c r="H104" s="25" t="n"/>
      <c r="I104" s="6" t="n"/>
      <c r="J104" s="26">
        <f>IF(OR(H104="",I104=""),"",IFERROR(EDATE(H104,I104),""))</f>
        <v/>
      </c>
      <c r="K104" s="6" t="n"/>
      <c r="L104" s="27" t="n"/>
      <c r="M104" s="28">
        <f>IF(OR(K104="",L104=""),"",IFERROR(K104*L104,0))</f>
        <v/>
      </c>
      <c r="N104" s="2" t="n"/>
      <c r="O104" s="25" t="n"/>
      <c r="P104" s="26">
        <f>IF(O104="","",IFERROR(O104+180,""))</f>
        <v/>
      </c>
      <c r="Q104" s="4">
        <f>IF(B104="","",IF(J104="","À compléter",IF(J104&lt;TODAY(),"Renouvellement en retard",IF(J104&lt;=TODAY()+30,"À renouveler sous 30 jours","Conforme"))))</f>
        <v/>
      </c>
      <c r="R104" s="3" t="n"/>
    </row>
    <row r="105">
      <c r="A105" s="2" t="n"/>
      <c r="B105" s="3" t="n"/>
      <c r="C105" s="3" t="n"/>
      <c r="D105" s="2" t="n"/>
      <c r="E105" s="3" t="n"/>
      <c r="F105" s="4">
        <f>IF(E105="","",IFERROR(VLOOKUP(E105,'Référentiels'!$F$2:$G$7,2,FALSE),"Référence à compléter"))</f>
        <v/>
      </c>
      <c r="G105" s="2" t="n"/>
      <c r="H105" s="25" t="n"/>
      <c r="I105" s="6" t="n"/>
      <c r="J105" s="26">
        <f>IF(OR(H105="",I105=""),"",IFERROR(EDATE(H105,I105),""))</f>
        <v/>
      </c>
      <c r="K105" s="6" t="n"/>
      <c r="L105" s="27" t="n"/>
      <c r="M105" s="28">
        <f>IF(OR(K105="",L105=""),"",IFERROR(K105*L105,0))</f>
        <v/>
      </c>
      <c r="N105" s="2" t="n"/>
      <c r="O105" s="25" t="n"/>
      <c r="P105" s="26">
        <f>IF(O105="","",IFERROR(O105+180,""))</f>
        <v/>
      </c>
      <c r="Q105" s="4">
        <f>IF(B105="","",IF(J105="","À compléter",IF(J105&lt;TODAY(),"Renouvellement en retard",IF(J105&lt;=TODAY()+30,"À renouveler sous 30 jours","Conforme"))))</f>
        <v/>
      </c>
      <c r="R105" s="3" t="n"/>
    </row>
    <row r="106">
      <c r="A106" s="2" t="n"/>
      <c r="B106" s="3" t="n"/>
      <c r="C106" s="3" t="n"/>
      <c r="D106" s="2" t="n"/>
      <c r="E106" s="3" t="n"/>
      <c r="F106" s="4">
        <f>IF(E106="","",IFERROR(VLOOKUP(E106,'Référentiels'!$F$2:$G$7,2,FALSE),"Référence à compléter"))</f>
        <v/>
      </c>
      <c r="G106" s="2" t="n"/>
      <c r="H106" s="25" t="n"/>
      <c r="I106" s="6" t="n"/>
      <c r="J106" s="26">
        <f>IF(OR(H106="",I106=""),"",IFERROR(EDATE(H106,I106),""))</f>
        <v/>
      </c>
      <c r="K106" s="6" t="n"/>
      <c r="L106" s="27" t="n"/>
      <c r="M106" s="28">
        <f>IF(OR(K106="",L106=""),"",IFERROR(K106*L106,0))</f>
        <v/>
      </c>
      <c r="N106" s="2" t="n"/>
      <c r="O106" s="25" t="n"/>
      <c r="P106" s="26">
        <f>IF(O106="","",IFERROR(O106+180,""))</f>
        <v/>
      </c>
      <c r="Q106" s="4">
        <f>IF(B106="","",IF(J106="","À compléter",IF(J106&lt;TODAY(),"Renouvellement en retard",IF(J106&lt;=TODAY()+30,"À renouveler sous 30 jours","Conforme"))))</f>
        <v/>
      </c>
      <c r="R106" s="3" t="n"/>
    </row>
    <row r="107">
      <c r="A107" s="2" t="n"/>
      <c r="B107" s="3" t="n"/>
      <c r="C107" s="3" t="n"/>
      <c r="D107" s="2" t="n"/>
      <c r="E107" s="3" t="n"/>
      <c r="F107" s="4">
        <f>IF(E107="","",IFERROR(VLOOKUP(E107,'Référentiels'!$F$2:$G$7,2,FALSE),"Référence à compléter"))</f>
        <v/>
      </c>
      <c r="G107" s="2" t="n"/>
      <c r="H107" s="25" t="n"/>
      <c r="I107" s="6" t="n"/>
      <c r="J107" s="26">
        <f>IF(OR(H107="",I107=""),"",IFERROR(EDATE(H107,I107),""))</f>
        <v/>
      </c>
      <c r="K107" s="6" t="n"/>
      <c r="L107" s="27" t="n"/>
      <c r="M107" s="28">
        <f>IF(OR(K107="",L107=""),"",IFERROR(K107*L107,0))</f>
        <v/>
      </c>
      <c r="N107" s="2" t="n"/>
      <c r="O107" s="25" t="n"/>
      <c r="P107" s="26">
        <f>IF(O107="","",IFERROR(O107+180,""))</f>
        <v/>
      </c>
      <c r="Q107" s="4">
        <f>IF(B107="","",IF(J107="","À compléter",IF(J107&lt;TODAY(),"Renouvellement en retard",IF(J107&lt;=TODAY()+30,"À renouveler sous 30 jours","Conforme"))))</f>
        <v/>
      </c>
      <c r="R107" s="3" t="n"/>
    </row>
    <row r="108">
      <c r="A108" s="2" t="n"/>
      <c r="B108" s="3" t="n"/>
      <c r="C108" s="3" t="n"/>
      <c r="D108" s="2" t="n"/>
      <c r="E108" s="3" t="n"/>
      <c r="F108" s="4">
        <f>IF(E108="","",IFERROR(VLOOKUP(E108,'Référentiels'!$F$2:$G$7,2,FALSE),"Référence à compléter"))</f>
        <v/>
      </c>
      <c r="G108" s="2" t="n"/>
      <c r="H108" s="25" t="n"/>
      <c r="I108" s="6" t="n"/>
      <c r="J108" s="26">
        <f>IF(OR(H108="",I108=""),"",IFERROR(EDATE(H108,I108),""))</f>
        <v/>
      </c>
      <c r="K108" s="6" t="n"/>
      <c r="L108" s="27" t="n"/>
      <c r="M108" s="28">
        <f>IF(OR(K108="",L108=""),"",IFERROR(K108*L108,0))</f>
        <v/>
      </c>
      <c r="N108" s="2" t="n"/>
      <c r="O108" s="25" t="n"/>
      <c r="P108" s="26">
        <f>IF(O108="","",IFERROR(O108+180,""))</f>
        <v/>
      </c>
      <c r="Q108" s="4">
        <f>IF(B108="","",IF(J108="","À compléter",IF(J108&lt;TODAY(),"Renouvellement en retard",IF(J108&lt;=TODAY()+30,"À renouveler sous 30 jours","Conforme"))))</f>
        <v/>
      </c>
      <c r="R108" s="3" t="n"/>
    </row>
    <row r="109">
      <c r="A109" s="2" t="n"/>
      <c r="B109" s="3" t="n"/>
      <c r="C109" s="3" t="n"/>
      <c r="D109" s="2" t="n"/>
      <c r="E109" s="3" t="n"/>
      <c r="F109" s="4">
        <f>IF(E109="","",IFERROR(VLOOKUP(E109,'Référentiels'!$F$2:$G$7,2,FALSE),"Référence à compléter"))</f>
        <v/>
      </c>
      <c r="G109" s="2" t="n"/>
      <c r="H109" s="25" t="n"/>
      <c r="I109" s="6" t="n"/>
      <c r="J109" s="26">
        <f>IF(OR(H109="",I109=""),"",IFERROR(EDATE(H109,I109),""))</f>
        <v/>
      </c>
      <c r="K109" s="6" t="n"/>
      <c r="L109" s="27" t="n"/>
      <c r="M109" s="28">
        <f>IF(OR(K109="",L109=""),"",IFERROR(K109*L109,0))</f>
        <v/>
      </c>
      <c r="N109" s="2" t="n"/>
      <c r="O109" s="25" t="n"/>
      <c r="P109" s="26">
        <f>IF(O109="","",IFERROR(O109+180,""))</f>
        <v/>
      </c>
      <c r="Q109" s="4">
        <f>IF(B109="","",IF(J109="","À compléter",IF(J109&lt;TODAY(),"Renouvellement en retard",IF(J109&lt;=TODAY()+30,"À renouveler sous 30 jours","Conforme"))))</f>
        <v/>
      </c>
      <c r="R109" s="3" t="n"/>
    </row>
    <row r="110">
      <c r="A110" s="2" t="n"/>
      <c r="B110" s="3" t="n"/>
      <c r="C110" s="3" t="n"/>
      <c r="D110" s="2" t="n"/>
      <c r="E110" s="3" t="n"/>
      <c r="F110" s="4">
        <f>IF(E110="","",IFERROR(VLOOKUP(E110,'Référentiels'!$F$2:$G$7,2,FALSE),"Référence à compléter"))</f>
        <v/>
      </c>
      <c r="G110" s="2" t="n"/>
      <c r="H110" s="25" t="n"/>
      <c r="I110" s="6" t="n"/>
      <c r="J110" s="26">
        <f>IF(OR(H110="",I110=""),"",IFERROR(EDATE(H110,I110),""))</f>
        <v/>
      </c>
      <c r="K110" s="6" t="n"/>
      <c r="L110" s="27" t="n"/>
      <c r="M110" s="28">
        <f>IF(OR(K110="",L110=""),"",IFERROR(K110*L110,0))</f>
        <v/>
      </c>
      <c r="N110" s="2" t="n"/>
      <c r="O110" s="25" t="n"/>
      <c r="P110" s="26">
        <f>IF(O110="","",IFERROR(O110+180,""))</f>
        <v/>
      </c>
      <c r="Q110" s="4">
        <f>IF(B110="","",IF(J110="","À compléter",IF(J110&lt;TODAY(),"Renouvellement en retard",IF(J110&lt;=TODAY()+30,"À renouveler sous 30 jours","Conforme"))))</f>
        <v/>
      </c>
      <c r="R110" s="3" t="n"/>
    </row>
    <row r="111">
      <c r="A111" s="2" t="n"/>
      <c r="B111" s="3" t="n"/>
      <c r="C111" s="3" t="n"/>
      <c r="D111" s="2" t="n"/>
      <c r="E111" s="3" t="n"/>
      <c r="F111" s="4">
        <f>IF(E111="","",IFERROR(VLOOKUP(E111,'Référentiels'!$F$2:$G$7,2,FALSE),"Référence à compléter"))</f>
        <v/>
      </c>
      <c r="G111" s="2" t="n"/>
      <c r="H111" s="25" t="n"/>
      <c r="I111" s="6" t="n"/>
      <c r="J111" s="26">
        <f>IF(OR(H111="",I111=""),"",IFERROR(EDATE(H111,I111),""))</f>
        <v/>
      </c>
      <c r="K111" s="6" t="n"/>
      <c r="L111" s="27" t="n"/>
      <c r="M111" s="28">
        <f>IF(OR(K111="",L111=""),"",IFERROR(K111*L111,0))</f>
        <v/>
      </c>
      <c r="N111" s="2" t="n"/>
      <c r="O111" s="25" t="n"/>
      <c r="P111" s="26">
        <f>IF(O111="","",IFERROR(O111+180,""))</f>
        <v/>
      </c>
      <c r="Q111" s="4">
        <f>IF(B111="","",IF(J111="","À compléter",IF(J111&lt;TODAY(),"Renouvellement en retard",IF(J111&lt;=TODAY()+30,"À renouveler sous 30 jours","Conforme"))))</f>
        <v/>
      </c>
      <c r="R111" s="3" t="n"/>
    </row>
    <row r="112" ht="26" customHeight="1">
      <c r="A112" s="10" t="inlineStr">
        <is>
          <t>Totaux / moyenne</t>
        </is>
      </c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inlineStr">
        <is>
          <t>Quantité totale</t>
        </is>
      </c>
      <c r="K112" s="11">
        <f>SUM(K2:K111)</f>
        <v/>
      </c>
      <c r="L112" s="10" t="inlineStr">
        <is>
          <t>Coût total HT</t>
        </is>
      </c>
      <c r="M112" s="29">
        <f>SUM(M2:M111)</f>
        <v/>
      </c>
      <c r="N112" s="10" t="inlineStr">
        <is>
          <t>Coût moyen / attribution</t>
        </is>
      </c>
      <c r="O112" s="29">
        <f>AVERAGE(M2:M111)</f>
        <v/>
      </c>
      <c r="P112" s="10" t="n"/>
      <c r="Q112" s="10" t="n"/>
      <c r="R112" s="10" t="n"/>
    </row>
  </sheetData>
  <autoFilter ref="A1:R111"/>
  <conditionalFormatting sqref="Q2:Q111">
    <cfRule type="expression" priority="1" dxfId="0" stopIfTrue="1">
      <formula>Q2="Conforme"</formula>
    </cfRule>
    <cfRule type="expression" priority="2" dxfId="1" stopIfTrue="1">
      <formula>Q2="À renouveler sous 30 jours"</formula>
    </cfRule>
    <cfRule type="expression" priority="3" dxfId="2" stopIfTrue="1">
      <formula>Q2="Renouvellement en retard"</formula>
    </cfRule>
    <cfRule type="expression" priority="4" dxfId="3" stopIfTrue="1">
      <formula>Q2="À compléter"</formula>
    </cfRule>
  </conditionalFormatting>
  <dataValidations count="9">
    <dataValidation sqref="B2:B111" showErrorMessage="1" showInputMessage="1" allowBlank="1" errorTitle="Collaborateur invalide" error="Sélectionnez un collaborateur dans la liste." type="list">
      <formula1>='Référentiels'!$A$2:$A$11</formula1>
    </dataValidation>
    <dataValidation sqref="C2:C111" showErrorMessage="1" showInputMessage="1" allowBlank="1" errorTitle="Fonction invalide" error="Sélectionnez une fonction dans la liste." type="list">
      <formula1>='Référentiels'!$B$2:$B$8</formula1>
    </dataValidation>
    <dataValidation sqref="D2:D111" showErrorMessage="1" showInputMessage="1" allowBlank="1" errorTitle="Site invalide" error="Sélectionnez un site dans la liste." type="list">
      <formula1>='Référentiels'!$C$2:$C$9</formula1>
    </dataValidation>
    <dataValidation sqref="E2:E111" showErrorMessage="1" showInputMessage="1" allowBlank="1" errorTitle="Type d’EPI invalide" error="Sélectionnez un type d’EPI dans la liste." type="list">
      <formula1>='Référentiels'!$D$2:$D$7</formula1>
    </dataValidation>
    <dataValidation sqref="G2:G111" showErrorMessage="1" showInputMessage="1" allowBlank="1" errorTitle="Taille invalide" error="Sélectionnez une taille proposée." type="list">
      <formula1>"M,L,XL,39,40,41,42,43,44"</formula1>
    </dataValidation>
    <dataValidation sqref="I2:I111" showErrorMessage="1" showInputMessage="1" allowBlank="1" errorTitle="Durée invalide" error="Saisissez une durée comprise entre 1 et 120 mois." type="whole" operator="between">
      <formula1>1</formula1>
      <formula2>120</formula2>
    </dataValidation>
    <dataValidation sqref="K2:K111" showErrorMessage="1" showInputMessage="1" allowBlank="1" errorTitle="Quantité invalide" error="Saisissez une quantité entière comprise entre 1 et 100." type="whole" operator="between">
      <formula1>1</formula1>
      <formula2>100</formula2>
    </dataValidation>
    <dataValidation sqref="L2:L111" showErrorMessage="1" showInputMessage="1" allowBlank="1" errorTitle="Coût invalide" error="Saisissez un coût unitaire HT valide." type="decimal" operator="between">
      <formula1>0</formula1>
      <formula2>10000</formula2>
    </dataValidation>
    <dataValidation sqref="N2:N111" showErrorMessage="1" showInputMessage="1" allowBlank="1" errorTitle="État invalide" error="Sélectionnez un état dans la liste." type="list">
      <formula1>='Référentiels'!$E$2:$E$6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4" customWidth="1" min="4" max="4"/>
    <col width="27" customWidth="1" min="5" max="5"/>
    <col width="16" customWidth="1" min="6" max="6"/>
    <col width="14" customWidth="1" min="7" max="7"/>
    <col width="19" customWidth="1" min="8" max="8"/>
    <col width="4" customWidth="1" min="9" max="9"/>
    <col width="31" customWidth="1" min="10" max="10"/>
    <col width="18" customWidth="1" min="11" max="11"/>
  </cols>
  <sheetData>
    <row r="1" ht="30" customHeight="1">
      <c r="A1" s="13" t="inlineStr">
        <is>
          <t>Tableau de bord — Suivi des équipements de protection individuelle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/>
    <row r="3">
      <c r="A3" s="14" t="inlineStr">
        <is>
          <t>Indicateurs clés</t>
        </is>
      </c>
      <c r="E3" s="14" t="inlineStr">
        <is>
          <t>Synthèse par type d’EPI</t>
        </is>
      </c>
      <c r="J3" s="14" t="inlineStr">
        <is>
          <t>Répartition des statuts</t>
        </is>
      </c>
    </row>
    <row r="4">
      <c r="A4" s="15" t="inlineStr">
        <is>
          <t>Nombre total d’attributions</t>
        </is>
      </c>
      <c r="B4" s="16">
        <f>COUNTA('Suivi EPI'!$A$2:$A$111)</f>
        <v/>
      </c>
      <c r="E4" s="1" t="inlineStr">
        <is>
          <t>Type d’EPI</t>
        </is>
      </c>
      <c r="F4" s="1" t="inlineStr">
        <is>
          <t>Attributions</t>
        </is>
      </c>
      <c r="G4" s="1" t="inlineStr">
        <is>
          <t>Quantité</t>
        </is>
      </c>
      <c r="H4" s="1" t="inlineStr">
        <is>
          <t>Coût total HT</t>
        </is>
      </c>
      <c r="J4" s="1" t="inlineStr">
        <is>
          <t>Statut automatique</t>
        </is>
      </c>
      <c r="K4" s="1" t="inlineStr">
        <is>
          <t>Nombre</t>
        </is>
      </c>
    </row>
    <row r="5">
      <c r="A5" s="15" t="inlineStr">
        <is>
          <t>Quantité totale d’EPI</t>
        </is>
      </c>
      <c r="B5" s="16">
        <f>SUM('Suivi EPI'!$K$2:$K$111)</f>
        <v/>
      </c>
      <c r="E5" s="15" t="inlineStr">
        <is>
          <t>Casque de sécurité</t>
        </is>
      </c>
      <c r="F5" s="17">
        <f>COUNTIF('Suivi EPI'!$E$2:$E$111,E5)</f>
        <v/>
      </c>
      <c r="G5" s="17">
        <f>SUMIF('Suivi EPI'!$E$2:$E$111,E5,'Suivi EPI'!$K$2:$K$111)</f>
        <v/>
      </c>
      <c r="H5" s="32">
        <f>SUMIF('Suivi EPI'!$E$2:$E$111,E5,'Suivi EPI'!$M$2:$M$111)</f>
        <v/>
      </c>
      <c r="J5" s="15" t="inlineStr">
        <is>
          <t>Conforme</t>
        </is>
      </c>
      <c r="K5" s="17">
        <f>COUNTIF('Suivi EPI'!$Q$2:$Q$111,J5)</f>
        <v/>
      </c>
    </row>
    <row r="6">
      <c r="A6" s="15" t="inlineStr">
        <is>
          <t>Coût total HT</t>
        </is>
      </c>
      <c r="B6" s="33">
        <f>SUM('Suivi EPI'!$M$2:$M$111)</f>
        <v/>
      </c>
      <c r="E6" s="20" t="inlineStr">
        <is>
          <t>Chaussures de sécurité</t>
        </is>
      </c>
      <c r="F6" s="21">
        <f>COUNTIF('Suivi EPI'!$E$2:$E$111,E6)</f>
        <v/>
      </c>
      <c r="G6" s="21">
        <f>SUMIF('Suivi EPI'!$E$2:$E$111,E6,'Suivi EPI'!$K$2:$K$111)</f>
        <v/>
      </c>
      <c r="H6" s="34">
        <f>SUMIF('Suivi EPI'!$E$2:$E$111,E6,'Suivi EPI'!$M$2:$M$111)</f>
        <v/>
      </c>
      <c r="J6" s="20" t="inlineStr">
        <is>
          <t>À renouveler sous 30 jours</t>
        </is>
      </c>
      <c r="K6" s="21">
        <f>COUNTIF('Suivi EPI'!$Q$2:$Q$111,J6)</f>
        <v/>
      </c>
    </row>
    <row r="7">
      <c r="A7" s="15" t="inlineStr">
        <is>
          <t>Attributions conformes</t>
        </is>
      </c>
      <c r="B7" s="16">
        <f>COUNTIF('Suivi EPI'!$Q$2:$Q$111,"Conforme")</f>
        <v/>
      </c>
      <c r="E7" s="15" t="inlineStr">
        <is>
          <t>Gants de protection</t>
        </is>
      </c>
      <c r="F7" s="17">
        <f>COUNTIF('Suivi EPI'!$E$2:$E$111,E7)</f>
        <v/>
      </c>
      <c r="G7" s="17">
        <f>SUMIF('Suivi EPI'!$E$2:$E$111,E7,'Suivi EPI'!$K$2:$K$111)</f>
        <v/>
      </c>
      <c r="H7" s="32">
        <f>SUMIF('Suivi EPI'!$E$2:$E$111,E7,'Suivi EPI'!$M$2:$M$111)</f>
        <v/>
      </c>
      <c r="J7" s="15" t="inlineStr">
        <is>
          <t>Renouvellement en retard</t>
        </is>
      </c>
      <c r="K7" s="17">
        <f>COUNTIF('Suivi EPI'!$Q$2:$Q$111,J7)</f>
        <v/>
      </c>
    </row>
    <row r="8">
      <c r="A8" s="15" t="inlineStr">
        <is>
          <t>Renouvellements en retard</t>
        </is>
      </c>
      <c r="B8" s="16">
        <f>COUNTIF('Suivi EPI'!$Q$2:$Q$111,"Renouvellement en retard")</f>
        <v/>
      </c>
      <c r="E8" s="20" t="inlineStr">
        <is>
          <t>Lunettes de protection</t>
        </is>
      </c>
      <c r="F8" s="21">
        <f>COUNTIF('Suivi EPI'!$E$2:$E$111,E8)</f>
        <v/>
      </c>
      <c r="G8" s="21">
        <f>SUMIF('Suivi EPI'!$E$2:$E$111,E8,'Suivi EPI'!$K$2:$K$111)</f>
        <v/>
      </c>
      <c r="H8" s="34">
        <f>SUMIF('Suivi EPI'!$E$2:$E$111,E8,'Suivi EPI'!$M$2:$M$111)</f>
        <v/>
      </c>
      <c r="J8" s="20" t="inlineStr">
        <is>
          <t>À compléter</t>
        </is>
      </c>
      <c r="K8" s="21">
        <f>COUNTIF('Suivi EPI'!$Q$2:$Q$111,J8)</f>
        <v/>
      </c>
    </row>
    <row r="9">
      <c r="A9" s="15" t="inlineStr">
        <is>
          <t>À renouveler sous 30 jours</t>
        </is>
      </c>
      <c r="B9" s="16">
        <f>COUNTIF('Suivi EPI'!$Q$2:$Q$111,"À renouveler sous 30 jours")</f>
        <v/>
      </c>
      <c r="E9" s="15" t="inlineStr">
        <is>
          <t>Gilet haute visibilité</t>
        </is>
      </c>
      <c r="F9" s="17">
        <f>COUNTIF('Suivi EPI'!$E$2:$E$111,E9)</f>
        <v/>
      </c>
      <c r="G9" s="17">
        <f>SUMIF('Suivi EPI'!$E$2:$E$111,E9,'Suivi EPI'!$K$2:$K$111)</f>
        <v/>
      </c>
      <c r="H9" s="32">
        <f>SUMIF('Suivi EPI'!$E$2:$E$111,E9,'Suivi EPI'!$M$2:$M$111)</f>
        <v/>
      </c>
    </row>
    <row r="10">
      <c r="A10" s="15" t="inlineStr">
        <is>
          <t>Taux de conformité</t>
        </is>
      </c>
      <c r="B10" s="35">
        <f>IFERROR(COUNTIF('Suivi EPI'!$Q$2:$Q$111,"Conforme")/COUNTA('Suivi EPI'!$A$2:$A$111),0)</f>
        <v/>
      </c>
      <c r="E10" s="20" t="inlineStr">
        <is>
          <t>Protection auditive</t>
        </is>
      </c>
      <c r="F10" s="21">
        <f>COUNTIF('Suivi EPI'!$E$2:$E$111,E10)</f>
        <v/>
      </c>
      <c r="G10" s="21">
        <f>SUMIF('Suivi EPI'!$E$2:$E$111,E10,'Suivi EPI'!$K$2:$K$111)</f>
        <v/>
      </c>
      <c r="H10" s="34">
        <f>SUMIF('Suivi EPI'!$E$2:$E$111,E10,'Suivi EPI'!$M$2:$M$111)</f>
        <v/>
      </c>
    </row>
    <row r="11">
      <c r="J11" s="14" t="inlineStr">
        <is>
          <t>Coût total HT par site</t>
        </is>
      </c>
    </row>
    <row r="12">
      <c r="J12" s="1" t="inlineStr">
        <is>
          <t>Site</t>
        </is>
      </c>
      <c r="K12" s="1" t="inlineStr">
        <is>
          <t>Coût total HT</t>
        </is>
      </c>
    </row>
    <row r="13">
      <c r="J13" s="15" t="inlineStr">
        <is>
          <t>Paris</t>
        </is>
      </c>
      <c r="K13" s="32">
        <f>SUMIF('Suivi EPI'!$D$2:$D$111,J13,'Suivi EPI'!$M$2:$M$111)</f>
        <v/>
      </c>
    </row>
    <row r="14">
      <c r="J14" s="20" t="inlineStr">
        <is>
          <t>Lyon</t>
        </is>
      </c>
      <c r="K14" s="34">
        <f>SUMIF('Suivi EPI'!$D$2:$D$111,J14,'Suivi EPI'!$M$2:$M$111)</f>
        <v/>
      </c>
    </row>
    <row r="15">
      <c r="J15" s="15" t="inlineStr">
        <is>
          <t>Marseille</t>
        </is>
      </c>
      <c r="K15" s="32">
        <f>SUMIF('Suivi EPI'!$D$2:$D$111,J15,'Suivi EPI'!$M$2:$M$111)</f>
        <v/>
      </c>
    </row>
    <row r="16">
      <c r="J16" s="20" t="inlineStr">
        <is>
          <t>Toulouse</t>
        </is>
      </c>
      <c r="K16" s="34">
        <f>SUMIF('Suivi EPI'!$D$2:$D$111,J16,'Suivi EPI'!$M$2:$M$111)</f>
        <v/>
      </c>
    </row>
    <row r="17">
      <c r="J17" s="15" t="inlineStr">
        <is>
          <t>Bordeaux</t>
        </is>
      </c>
      <c r="K17" s="32">
        <f>SUMIF('Suivi EPI'!$D$2:$D$111,J17,'Suivi EPI'!$M$2:$M$111)</f>
        <v/>
      </c>
    </row>
    <row r="18">
      <c r="J18" s="20" t="inlineStr">
        <is>
          <t>Lille</t>
        </is>
      </c>
      <c r="K18" s="34">
        <f>SUMIF('Suivi EPI'!$D$2:$D$111,J18,'Suivi EPI'!$M$2:$M$111)</f>
        <v/>
      </c>
    </row>
    <row r="19">
      <c r="J19" s="15" t="inlineStr">
        <is>
          <t>Nantes</t>
        </is>
      </c>
      <c r="K19" s="32">
        <f>SUMIF('Suivi EPI'!$D$2:$D$111,J19,'Suivi EPI'!$M$2:$M$111)</f>
        <v/>
      </c>
    </row>
    <row r="20">
      <c r="J20" s="20" t="inlineStr">
        <is>
          <t>Strasbourg</t>
        </is>
      </c>
      <c r="K20" s="34">
        <f>SUMIF('Suivi EPI'!$D$2:$D$111,J20,'Suivi EPI'!$M$2:$M$111)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6" customWidth="1" min="3" max="3"/>
    <col width="28" customWidth="1" min="4" max="4"/>
    <col width="18" customWidth="1" min="5" max="5"/>
    <col width="30" customWidth="1" min="6" max="6"/>
    <col width="23" customWidth="1" min="7" max="7"/>
  </cols>
  <sheetData>
    <row r="1" ht="30" customHeight="1">
      <c r="A1" s="1" t="inlineStr">
        <is>
          <t>Collaborateurs</t>
        </is>
      </c>
      <c r="B1" s="1" t="inlineStr">
        <is>
          <t>Fonctions</t>
        </is>
      </c>
      <c r="C1" s="1" t="inlineStr">
        <is>
          <t>Sites</t>
        </is>
      </c>
      <c r="D1" s="1" t="inlineStr">
        <is>
          <t>Types d’EPI</t>
        </is>
      </c>
      <c r="E1" s="1" t="inlineStr">
        <is>
          <t>États</t>
        </is>
      </c>
      <c r="F1" s="1" t="inlineStr">
        <is>
          <t>Type d’EPI - correspondance</t>
        </is>
      </c>
      <c r="G1" s="1" t="inlineStr">
        <is>
          <t>Référence produit</t>
        </is>
      </c>
    </row>
    <row r="2">
      <c r="A2" s="24" t="inlineStr">
        <is>
          <t>Camille Bernard</t>
        </is>
      </c>
      <c r="B2" s="24" t="inlineStr">
        <is>
          <t>Technicienne</t>
        </is>
      </c>
      <c r="C2" s="24" t="inlineStr">
        <is>
          <t>Paris</t>
        </is>
      </c>
      <c r="D2" s="24" t="inlineStr">
        <is>
          <t>Casque de sécurité</t>
        </is>
      </c>
      <c r="E2" s="24" t="inlineStr">
        <is>
          <t>Neuf</t>
        </is>
      </c>
      <c r="F2" s="15" t="inlineStr">
        <is>
          <t>Casque de sécurité</t>
        </is>
      </c>
      <c r="G2" s="15" t="inlineStr">
        <is>
          <t>CASQ-SEC-2026</t>
        </is>
      </c>
    </row>
    <row r="3">
      <c r="A3" s="24" t="inlineStr">
        <is>
          <t>Julien Moreau</t>
        </is>
      </c>
      <c r="B3" s="24" t="inlineStr">
        <is>
          <t>Technicien</t>
        </is>
      </c>
      <c r="C3" s="24" t="inlineStr">
        <is>
          <t>Lyon</t>
        </is>
      </c>
      <c r="D3" s="24" t="inlineStr">
        <is>
          <t>Chaussures de sécurité</t>
        </is>
      </c>
      <c r="E3" s="24" t="inlineStr">
        <is>
          <t>Bon état</t>
        </is>
      </c>
      <c r="F3" s="20" t="inlineStr">
        <is>
          <t>Chaussures de sécurité</t>
        </is>
      </c>
      <c r="G3" s="20" t="inlineStr">
        <is>
          <t>CHAUS-PRO-2026</t>
        </is>
      </c>
    </row>
    <row r="4">
      <c r="A4" s="24" t="inlineStr">
        <is>
          <t>Léa Martin</t>
        </is>
      </c>
      <c r="B4" s="24" t="inlineStr">
        <is>
          <t>Responsable de site</t>
        </is>
      </c>
      <c r="C4" s="24" t="inlineStr">
        <is>
          <t>Marseille</t>
        </is>
      </c>
      <c r="D4" s="24" t="inlineStr">
        <is>
          <t>Gants de protection</t>
        </is>
      </c>
      <c r="E4" s="24" t="inlineStr">
        <is>
          <t>À contrôler</t>
        </is>
      </c>
      <c r="F4" s="15" t="inlineStr">
        <is>
          <t>Gants de protection</t>
        </is>
      </c>
      <c r="G4" s="15" t="inlineStr">
        <is>
          <t>GANTS-NIT-2026</t>
        </is>
      </c>
    </row>
    <row r="5">
      <c r="A5" s="24" t="inlineStr">
        <is>
          <t>Thomas Leroy</t>
        </is>
      </c>
      <c r="B5" s="24" t="inlineStr">
        <is>
          <t>Magasinier</t>
        </is>
      </c>
      <c r="C5" s="24" t="inlineStr">
        <is>
          <t>Toulouse</t>
        </is>
      </c>
      <c r="D5" s="24" t="inlineStr">
        <is>
          <t>Lunettes de protection</t>
        </is>
      </c>
      <c r="E5" s="24" t="inlineStr">
        <is>
          <t>À remplacer</t>
        </is>
      </c>
      <c r="F5" s="20" t="inlineStr">
        <is>
          <t>Lunettes de protection</t>
        </is>
      </c>
      <c r="G5" s="20" t="inlineStr">
        <is>
          <t>LUN-VIS-2026</t>
        </is>
      </c>
    </row>
    <row r="6">
      <c r="A6" s="24" t="inlineStr">
        <is>
          <t>Chloé Petit</t>
        </is>
      </c>
      <c r="B6" s="24" t="inlineStr">
        <is>
          <t>Conductrice de travaux</t>
        </is>
      </c>
      <c r="C6" s="24" t="inlineStr">
        <is>
          <t>Bordeaux</t>
        </is>
      </c>
      <c r="D6" s="24" t="inlineStr">
        <is>
          <t>Gilet haute visibilité</t>
        </is>
      </c>
      <c r="E6" s="24" t="inlineStr">
        <is>
          <t>Perdu</t>
        </is>
      </c>
      <c r="F6" s="15" t="inlineStr">
        <is>
          <t>Gilet haute visibilité</t>
        </is>
      </c>
      <c r="G6" s="15" t="inlineStr">
        <is>
          <t>GILET-HV-2026</t>
        </is>
      </c>
    </row>
    <row r="7">
      <c r="A7" s="24" t="inlineStr">
        <is>
          <t>Nicolas Roux</t>
        </is>
      </c>
      <c r="B7" s="24" t="inlineStr">
        <is>
          <t>Électricien</t>
        </is>
      </c>
      <c r="C7" s="24" t="inlineStr">
        <is>
          <t>Lille</t>
        </is>
      </c>
      <c r="D7" s="24" t="inlineStr">
        <is>
          <t>Protection auditive</t>
        </is>
      </c>
      <c r="E7" s="24" t="n"/>
      <c r="F7" s="20" t="inlineStr">
        <is>
          <t>Protection auditive</t>
        </is>
      </c>
      <c r="G7" s="20" t="inlineStr">
        <is>
          <t>AUD-PRO-2026</t>
        </is>
      </c>
    </row>
    <row r="8">
      <c r="A8" s="24" t="inlineStr">
        <is>
          <t>Manon Garcia</t>
        </is>
      </c>
      <c r="B8" s="24" t="inlineStr">
        <is>
          <t>Agent de maintenance</t>
        </is>
      </c>
      <c r="C8" s="24" t="inlineStr">
        <is>
          <t>Nantes</t>
        </is>
      </c>
      <c r="D8" s="24" t="n"/>
      <c r="E8" s="24" t="n"/>
      <c r="F8" s="15" t="n"/>
      <c r="G8" s="15" t="n"/>
    </row>
    <row r="9">
      <c r="A9" s="24" t="inlineStr">
        <is>
          <t>Antoine Faure</t>
        </is>
      </c>
      <c r="B9" s="24" t="n"/>
      <c r="C9" s="24" t="inlineStr">
        <is>
          <t>Strasbourg</t>
        </is>
      </c>
      <c r="D9" s="24" t="n"/>
      <c r="E9" s="24" t="n"/>
      <c r="F9" s="20" t="n"/>
      <c r="G9" s="20" t="n"/>
    </row>
    <row r="10">
      <c r="A10" s="24" t="inlineStr">
        <is>
          <t>Sarah André</t>
        </is>
      </c>
      <c r="B10" s="24" t="n"/>
      <c r="C10" s="24" t="n"/>
      <c r="D10" s="24" t="n"/>
      <c r="E10" s="24" t="n"/>
      <c r="F10" s="15" t="n"/>
      <c r="G10" s="15" t="n"/>
    </row>
    <row r="11">
      <c r="A11" s="24" t="inlineStr">
        <is>
          <t>Maxime Girard</t>
        </is>
      </c>
      <c r="B11" s="24" t="n"/>
      <c r="C11" s="24" t="n"/>
      <c r="D11" s="24" t="n"/>
      <c r="E11" s="24" t="n"/>
      <c r="F11" s="20" t="n"/>
      <c r="G11" s="20" t="n"/>
    </row>
  </sheetData>
  <autoFilter ref="A1:G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2026-09-08T21:53:25Z</dcterms:created>
  <dcterms:modified xmlns:dcterms="http://purl.org/dc/terms/" xmlns:xsi="http://www.w3.org/2001/XMLSchema-instance" xsi:type="dcterms:W3CDTF">2026-09-08T21:53:25Z</dcterms:modified>
</cp:coreProperties>
</file>