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n de commande" sheetId="1" state="visible" r:id="rId1"/>
    <sheet xmlns:r="http://schemas.openxmlformats.org/officeDocument/2006/relationships" name="Catalogue produits"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1">
    <numFmt numFmtId="164" formatCode="# ##0,00 &quot;€&quot;"/>
  </numFmts>
  <fonts count="8">
    <font>
      <name val="Calibri"/>
      <family val="2"/>
      <color theme="1"/>
      <sz val="11"/>
      <scheme val="minor"/>
    </font>
    <font>
      <name val="Calibri"/>
      <b val="1"/>
      <color rgb="000F766E"/>
      <sz val="18"/>
    </font>
    <font>
      <name val="Calibri"/>
      <b val="1"/>
      <color rgb="00FFFFFF"/>
      <sz val="11"/>
    </font>
    <font>
      <name val="Calibri"/>
      <b val="1"/>
      <color rgb="000F766E"/>
      <sz val="10"/>
    </font>
    <font>
      <name val="Calibri"/>
      <color rgb="001F2937"/>
      <sz val="10"/>
    </font>
    <font>
      <name val="Calibri"/>
      <b val="1"/>
      <color rgb="001F2937"/>
      <sz val="10"/>
    </font>
    <font>
      <name val="Calibri"/>
      <b val="1"/>
      <color rgb="000F766E"/>
      <sz val="12"/>
    </font>
    <font>
      <name val="Calibri"/>
      <i val="1"/>
      <color rgb="006B7280"/>
      <sz val="9"/>
    </font>
  </fonts>
  <fills count="7">
    <fill>
      <patternFill/>
    </fill>
    <fill>
      <patternFill patternType="gray125"/>
    </fill>
    <fill>
      <patternFill patternType="solid">
        <fgColor rgb="0014B8A6"/>
        <bgColor rgb="0014B8A6"/>
      </patternFill>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center" vertical="center" wrapText="1"/>
    </xf>
    <xf numFmtId="0" fontId="2" fillId="2" borderId="0" applyAlignment="1" pivotButton="0" quotePrefix="0" xfId="0">
      <alignment horizontal="center" vertical="center" wrapText="1"/>
    </xf>
    <xf numFmtId="0" fontId="3" fillId="0" borderId="1" pivotButton="0" quotePrefix="0" xfId="0"/>
    <xf numFmtId="0" fontId="4" fillId="0" borderId="1" pivotButton="0" quotePrefix="0" xfId="0"/>
    <xf numFmtId="0" fontId="4" fillId="3" borderId="1" pivotButton="0" quotePrefix="0" xfId="0"/>
    <xf numFmtId="0" fontId="5" fillId="3" borderId="1" pivotButton="0" quotePrefix="0" xfId="0"/>
    <xf numFmtId="0" fontId="2" fillId="4"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5" borderId="1" pivotButton="0" quotePrefix="0" xfId="0"/>
    <xf numFmtId="164" fontId="4" fillId="5" borderId="1" pivotButton="0" quotePrefix="0" xfId="0"/>
    <xf numFmtId="10" fontId="4" fillId="3" borderId="1" applyAlignment="1" pivotButton="0" quotePrefix="0" xfId="0">
      <alignment horizontal="center" vertical="center" wrapText="1"/>
    </xf>
    <xf numFmtId="0" fontId="4" fillId="6" borderId="1" pivotButton="0" quotePrefix="0" xfId="0"/>
    <xf numFmtId="164" fontId="4" fillId="6" borderId="1" pivotButton="0" quotePrefix="0" xfId="0"/>
    <xf numFmtId="0" fontId="0" fillId="4" borderId="1" pivotButton="0" quotePrefix="0" xfId="0"/>
    <xf numFmtId="164" fontId="2" fillId="4" borderId="1" pivotButton="0" quotePrefix="0" xfId="0"/>
    <xf numFmtId="0" fontId="3" fillId="0" borderId="0" pivotButton="0" quotePrefix="0" xfId="0"/>
    <xf numFmtId="10" fontId="4" fillId="0" borderId="1" pivotButton="0" quotePrefix="0" xfId="0"/>
    <xf numFmtId="164" fontId="5" fillId="0" borderId="1" pivotButton="0" quotePrefix="0" xfId="0"/>
    <xf numFmtId="164" fontId="4" fillId="0" borderId="1" pivotButton="0" quotePrefix="0" xfId="0"/>
    <xf numFmtId="0" fontId="6" fillId="0" borderId="0" pivotButton="0" quotePrefix="0" xfId="0"/>
    <xf numFmtId="164" fontId="6" fillId="0" borderId="1" pivotButton="0" quotePrefix="0" xfId="0"/>
    <xf numFmtId="0" fontId="5" fillId="0" borderId="0" pivotButton="0" quotePrefix="0" xfId="0"/>
    <xf numFmtId="0" fontId="7" fillId="0" borderId="0" pivotButton="0" quotePrefix="0" xfId="0"/>
    <xf numFmtId="0" fontId="4"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1" fillId="0" borderId="0" pivotButton="0" quotePrefix="0" xfId="0"/>
    <xf numFmtId="0" fontId="5" fillId="5" borderId="1" pivotButton="0" quotePrefix="0" xfId="0"/>
    <xf numFmtId="1" fontId="5" fillId="5" borderId="1" pivotButton="0" quotePrefix="0" xfId="0"/>
    <xf numFmtId="164" fontId="5" fillId="5" borderId="1" pivotButton="0" quotePrefix="0" xfId="0"/>
    <xf numFmtId="0" fontId="2" fillId="2" borderId="1" applyAlignment="1" pivotButton="0" quotePrefix="0" xfId="0">
      <alignment horizontal="left" vertical="center" wrapText="1"/>
    </xf>
    <xf numFmtId="0" fontId="4" fillId="0"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1">
    <dxf>
      <font>
        <name val="Calibri"/>
        <b val="1"/>
        <color rgb="00DC2626"/>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HT par ligne de commande</a:t>
            </a:r>
          </a:p>
        </rich>
      </tx>
    </title>
    <plotArea>
      <barChart>
        <barDir val="col"/>
        <grouping val="clustered"/>
        <ser>
          <idx val="0"/>
          <order val="0"/>
          <tx>
            <strRef>
              <f>'Tableau de bord'!B11</f>
            </strRef>
          </tx>
          <spPr>
            <a:solidFill xmlns:a="http://schemas.openxmlformats.org/drawingml/2006/main">
              <a:srgbClr val="0F766E"/>
            </a:solidFill>
            <a:ln xmlns:a="http://schemas.openxmlformats.org/drawingml/2006/main">
              <a:prstDash val="solid"/>
            </a:ln>
          </spPr>
          <cat>
            <numRef>
              <f>'Tableau de bord'!$A$12:$A$20</f>
            </numRef>
          </cat>
          <val>
            <numRef>
              <f>'Tableau de bord'!$B$12:$B$20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Produit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HT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Total TTC par produit</a:t>
            </a:r>
          </a:p>
        </rich>
      </tx>
    </title>
    <plotArea>
      <pieChart>
        <varyColors val="1"/>
        <ser>
          <idx val="0"/>
          <order val="0"/>
          <tx>
            <strRef>
              <f>'Tableau de bord'!C11</f>
            </strRef>
          </tx>
          <spPr>
            <a:ln xmlns:a="http://schemas.openxmlformats.org/drawingml/2006/main">
              <a:prstDash val="solid"/>
            </a:ln>
          </spPr>
          <cat>
            <numRef>
              <f>'Tableau de bord'!$A$12:$A$20</f>
            </numRef>
          </cat>
          <val>
            <numRef>
              <f>'Tableau de bord'!$C$12:$C$20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30"/>
  <sheetViews>
    <sheetView workbookViewId="0">
      <pane ySplit="11" topLeftCell="A12" activePane="bottomLeft" state="frozen"/>
      <selection pane="bottomLeft" activeCell="A1" sqref="A1"/>
    </sheetView>
  </sheetViews>
  <sheetFormatPr baseColWidth="8" defaultRowHeight="15"/>
  <cols>
    <col width="16" customWidth="1" min="1" max="1"/>
    <col width="30" customWidth="1" min="2" max="2"/>
    <col width="10" customWidth="1" min="3" max="3"/>
    <col width="16" customWidth="1" min="4" max="4"/>
    <col width="11" customWidth="1" min="5" max="5"/>
    <col width="16" customWidth="1" min="6" max="6"/>
    <col width="9" customWidth="1" min="7" max="7"/>
    <col width="16" customWidth="1" min="8" max="8"/>
  </cols>
  <sheetData>
    <row r="1" ht="30" customHeight="1">
      <c r="A1" s="1" t="inlineStr">
        <is>
          <t>BON DE COMMANDE</t>
        </is>
      </c>
    </row>
    <row r="2"/>
    <row r="3">
      <c r="A3" s="2" t="inlineStr">
        <is>
          <t>FOURNISSEUR</t>
        </is>
      </c>
      <c r="E3" s="2" t="inlineStr">
        <is>
          <t>CLIENT</t>
        </is>
      </c>
    </row>
    <row r="4">
      <c r="A4" s="3" t="inlineStr">
        <is>
          <t>Nom :</t>
        </is>
      </c>
      <c r="B4" s="4" t="inlineStr">
        <is>
          <t>TechDistrib SARL</t>
        </is>
      </c>
      <c r="E4" s="3" t="inlineStr">
        <is>
          <t>Nom :</t>
        </is>
      </c>
      <c r="F4" s="5" t="inlineStr">
        <is>
          <t>Établissements Dupont</t>
        </is>
      </c>
    </row>
    <row r="5">
      <c r="A5" s="3" t="inlineStr">
        <is>
          <t>Adresse :</t>
        </is>
      </c>
      <c r="B5" s="4" t="inlineStr">
        <is>
          <t>12 Rue de l'Industrie</t>
        </is>
      </c>
      <c r="E5" s="3" t="inlineStr">
        <is>
          <t>Adresse :</t>
        </is>
      </c>
      <c r="F5" s="5" t="inlineStr">
        <is>
          <t>45 Avenue de la République</t>
        </is>
      </c>
    </row>
    <row r="6">
      <c r="A6" s="3" t="inlineStr">
        <is>
          <t>Ville :</t>
        </is>
      </c>
      <c r="B6" s="4" t="inlineStr">
        <is>
          <t>69003 Lyon</t>
        </is>
      </c>
      <c r="E6" s="3" t="inlineStr">
        <is>
          <t>Ville :</t>
        </is>
      </c>
      <c r="F6" s="5" t="inlineStr">
        <is>
          <t>75011 Paris</t>
        </is>
      </c>
    </row>
    <row r="7">
      <c r="A7" s="3" t="inlineStr">
        <is>
          <t>Téléphone :</t>
        </is>
      </c>
      <c r="B7" s="4" t="inlineStr">
        <is>
          <t>04 78 00 00 00</t>
        </is>
      </c>
      <c r="E7" s="3" t="inlineStr">
        <is>
          <t>Email :</t>
        </is>
      </c>
      <c r="F7" s="5" t="inlineStr">
        <is>
          <t>contact@dupont.fr</t>
        </is>
      </c>
    </row>
    <row r="8"/>
    <row r="9">
      <c r="A9" s="3" t="inlineStr">
        <is>
          <t>N° commande :</t>
        </is>
      </c>
      <c r="B9" s="6" t="inlineStr">
        <is>
          <t>CMD-2026-001</t>
        </is>
      </c>
      <c r="D9" s="3" t="inlineStr">
        <is>
          <t>Date commande :</t>
        </is>
      </c>
      <c r="E9" s="5" t="inlineStr">
        <is>
          <t>14/07/2026</t>
        </is>
      </c>
      <c r="G9" s="3" t="inlineStr">
        <is>
          <t>Livraison souhaitée :</t>
        </is>
      </c>
      <c r="H9" s="5" t="inlineStr">
        <is>
          <t>28/07/2026</t>
        </is>
      </c>
    </row>
    <row r="10"/>
    <row r="11" ht="28" customHeight="1">
      <c r="A11" s="7" t="inlineStr">
        <is>
          <t>Réf. produit</t>
        </is>
      </c>
      <c r="B11" s="7" t="inlineStr">
        <is>
          <t>Désignation</t>
        </is>
      </c>
      <c r="C11" s="7" t="inlineStr">
        <is>
          <t>Quantité</t>
        </is>
      </c>
      <c r="D11" s="7" t="inlineStr">
        <is>
          <t>Prix unit. HT</t>
        </is>
      </c>
      <c r="E11" s="7" t="inlineStr">
        <is>
          <t>Remise %</t>
        </is>
      </c>
      <c r="F11" s="7" t="inlineStr">
        <is>
          <t>Total HT</t>
        </is>
      </c>
      <c r="G11" s="7" t="inlineStr">
        <is>
          <t>TVA %</t>
        </is>
      </c>
      <c r="H11" s="7" t="inlineStr">
        <is>
          <t>Total TTC</t>
        </is>
      </c>
    </row>
    <row r="12">
      <c r="A12" s="8" t="inlineStr">
        <is>
          <t>PRD001</t>
        </is>
      </c>
      <c r="B12" s="9">
        <f>IFERROR(VLOOKUP(A12,'Catalogue produits'!$A$4:$D$13,2,0),"")</f>
        <v/>
      </c>
      <c r="C12" s="8" t="n">
        <v>5</v>
      </c>
      <c r="D12" s="10">
        <f>IFERROR(VLOOKUP(A12,'Catalogue produits'!$A$4:$D$13,3,0),0)</f>
        <v/>
      </c>
      <c r="E12" s="11" t="n">
        <v>0.05</v>
      </c>
      <c r="F12" s="10">
        <f>ROUND(C12*D12*(1-E12),2)</f>
        <v/>
      </c>
      <c r="G12" s="11" t="n">
        <v>0.2</v>
      </c>
      <c r="H12" s="10">
        <f>ROUND(F12*(1+G12),2)</f>
        <v/>
      </c>
    </row>
    <row r="13">
      <c r="A13" s="8" t="inlineStr">
        <is>
          <t>PRD002</t>
        </is>
      </c>
      <c r="B13" s="12">
        <f>IFERROR(VLOOKUP(A13,'Catalogue produits'!$A$4:$D$13,2,0),"")</f>
        <v/>
      </c>
      <c r="C13" s="8" t="n">
        <v>3</v>
      </c>
      <c r="D13" s="13">
        <f>IFERROR(VLOOKUP(A13,'Catalogue produits'!$A$4:$D$13,3,0),0)</f>
        <v/>
      </c>
      <c r="E13" s="11" t="n">
        <v>0</v>
      </c>
      <c r="F13" s="13">
        <f>ROUND(C13*D13*(1-E13),2)</f>
        <v/>
      </c>
      <c r="G13" s="11" t="n">
        <v>0.2</v>
      </c>
      <c r="H13" s="13">
        <f>ROUND(F13*(1+G13),2)</f>
        <v/>
      </c>
    </row>
    <row r="14">
      <c r="A14" s="8" t="inlineStr">
        <is>
          <t>PRD003</t>
        </is>
      </c>
      <c r="B14" s="9">
        <f>IFERROR(VLOOKUP(A14,'Catalogue produits'!$A$4:$D$13,2,0),"")</f>
        <v/>
      </c>
      <c r="C14" s="8" t="n">
        <v>10</v>
      </c>
      <c r="D14" s="10">
        <f>IFERROR(VLOOKUP(A14,'Catalogue produits'!$A$4:$D$13,3,0),0)</f>
        <v/>
      </c>
      <c r="E14" s="11" t="n">
        <v>0.1</v>
      </c>
      <c r="F14" s="10">
        <f>ROUND(C14*D14*(1-E14),2)</f>
        <v/>
      </c>
      <c r="G14" s="11" t="n">
        <v>0.2</v>
      </c>
      <c r="H14" s="10">
        <f>ROUND(F14*(1+G14),2)</f>
        <v/>
      </c>
    </row>
    <row r="15">
      <c r="A15" s="8" t="inlineStr">
        <is>
          <t>PRD004</t>
        </is>
      </c>
      <c r="B15" s="12">
        <f>IFERROR(VLOOKUP(A15,'Catalogue produits'!$A$4:$D$13,2,0),"")</f>
        <v/>
      </c>
      <c r="C15" s="8" t="n">
        <v>2</v>
      </c>
      <c r="D15" s="13">
        <f>IFERROR(VLOOKUP(A15,'Catalogue produits'!$A$4:$D$13,3,0),0)</f>
        <v/>
      </c>
      <c r="E15" s="11" t="n">
        <v>0</v>
      </c>
      <c r="F15" s="13">
        <f>ROUND(C15*D15*(1-E15),2)</f>
        <v/>
      </c>
      <c r="G15" s="11" t="n">
        <v>0.2</v>
      </c>
      <c r="H15" s="13">
        <f>ROUND(F15*(1+G15),2)</f>
        <v/>
      </c>
    </row>
    <row r="16">
      <c r="A16" s="8" t="inlineStr">
        <is>
          <t>PRD005</t>
        </is>
      </c>
      <c r="B16" s="9">
        <f>IFERROR(VLOOKUP(A16,'Catalogue produits'!$A$4:$D$13,2,0),"")</f>
        <v/>
      </c>
      <c r="C16" s="8" t="n">
        <v>4</v>
      </c>
      <c r="D16" s="10">
        <f>IFERROR(VLOOKUP(A16,'Catalogue produits'!$A$4:$D$13,3,0),0)</f>
        <v/>
      </c>
      <c r="E16" s="11" t="n">
        <v>0.05</v>
      </c>
      <c r="F16" s="10">
        <f>ROUND(C16*D16*(1-E16),2)</f>
        <v/>
      </c>
      <c r="G16" s="11" t="n">
        <v>0.2</v>
      </c>
      <c r="H16" s="10">
        <f>ROUND(F16*(1+G16),2)</f>
        <v/>
      </c>
    </row>
    <row r="17">
      <c r="A17" s="8" t="inlineStr">
        <is>
          <t>PRD006</t>
        </is>
      </c>
      <c r="B17" s="12">
        <f>IFERROR(VLOOKUP(A17,'Catalogue produits'!$A$4:$D$13,2,0),"")</f>
        <v/>
      </c>
      <c r="C17" s="8" t="n">
        <v>6</v>
      </c>
      <c r="D17" s="13">
        <f>IFERROR(VLOOKUP(A17,'Catalogue produits'!$A$4:$D$13,3,0),0)</f>
        <v/>
      </c>
      <c r="E17" s="11" t="n">
        <v>0</v>
      </c>
      <c r="F17" s="13">
        <f>ROUND(C17*D17*(1-E17),2)</f>
        <v/>
      </c>
      <c r="G17" s="11" t="n">
        <v>0.2</v>
      </c>
      <c r="H17" s="13">
        <f>ROUND(F17*(1+G17),2)</f>
        <v/>
      </c>
    </row>
    <row r="18">
      <c r="A18" s="8" t="inlineStr">
        <is>
          <t>PRD007</t>
        </is>
      </c>
      <c r="B18" s="9">
        <f>IFERROR(VLOOKUP(A18,'Catalogue produits'!$A$4:$D$13,2,0),"")</f>
        <v/>
      </c>
      <c r="C18" s="8" t="n">
        <v>1</v>
      </c>
      <c r="D18" s="10">
        <f>IFERROR(VLOOKUP(A18,'Catalogue produits'!$A$4:$D$13,3,0),0)</f>
        <v/>
      </c>
      <c r="E18" s="11" t="n">
        <v>0</v>
      </c>
      <c r="F18" s="10">
        <f>ROUND(C18*D18*(1-E18),2)</f>
        <v/>
      </c>
      <c r="G18" s="11" t="n">
        <v>0.055</v>
      </c>
      <c r="H18" s="10">
        <f>ROUND(F18*(1+G18),2)</f>
        <v/>
      </c>
    </row>
    <row r="19">
      <c r="A19" s="8" t="inlineStr">
        <is>
          <t>PRD008</t>
        </is>
      </c>
      <c r="B19" s="12">
        <f>IFERROR(VLOOKUP(A19,'Catalogue produits'!$A$4:$D$13,2,0),"")</f>
        <v/>
      </c>
      <c r="C19" s="8" t="n">
        <v>8</v>
      </c>
      <c r="D19" s="13">
        <f>IFERROR(VLOOKUP(A19,'Catalogue produits'!$A$4:$D$13,3,0),0)</f>
        <v/>
      </c>
      <c r="E19" s="11" t="n">
        <v>0.08</v>
      </c>
      <c r="F19" s="13">
        <f>ROUND(C19*D19*(1-E19),2)</f>
        <v/>
      </c>
      <c r="G19" s="11" t="n">
        <v>0.2</v>
      </c>
      <c r="H19" s="13">
        <f>ROUND(F19*(1+G19),2)</f>
        <v/>
      </c>
    </row>
    <row r="20">
      <c r="A20" s="8" t="inlineStr">
        <is>
          <t>PRD009</t>
        </is>
      </c>
      <c r="B20" s="9">
        <f>IFERROR(VLOOKUP(A20,'Catalogue produits'!$A$4:$D$13,2,0),"")</f>
        <v/>
      </c>
      <c r="C20" s="8" t="n">
        <v>3</v>
      </c>
      <c r="D20" s="10">
        <f>IFERROR(VLOOKUP(A20,'Catalogue produits'!$A$4:$D$13,3,0),0)</f>
        <v/>
      </c>
      <c r="E20" s="11" t="n">
        <v>0.02</v>
      </c>
      <c r="F20" s="10">
        <f>ROUND(C20*D20*(1-E20),2)</f>
        <v/>
      </c>
      <c r="G20" s="11" t="n">
        <v>0.2</v>
      </c>
      <c r="H20" s="10">
        <f>ROUND(F20*(1+G20),2)</f>
        <v/>
      </c>
    </row>
    <row r="21">
      <c r="A21" s="7" t="inlineStr">
        <is>
          <t>TOTAUX</t>
        </is>
      </c>
      <c r="B21" s="32" t="n"/>
      <c r="C21" s="32" t="n"/>
      <c r="D21" s="32" t="n"/>
      <c r="E21" s="33" t="n"/>
      <c r="F21" s="15">
        <f>SUM(F12:F20)</f>
        <v/>
      </c>
      <c r="G21" s="14" t="n"/>
      <c r="H21" s="15">
        <f>SUM(H12:H20)</f>
        <v/>
      </c>
    </row>
    <row r="22"/>
    <row r="23">
      <c r="A23" s="16" t="inlineStr">
        <is>
          <t>Remise globale (si Total HT &gt; 2 000 €) :</t>
        </is>
      </c>
      <c r="F23" s="17">
        <f>IF(F21&gt;2000,0.03,0)</f>
        <v/>
      </c>
    </row>
    <row r="24">
      <c r="A24" s="16" t="inlineStr">
        <is>
          <t>Total HT net de remise globale :</t>
        </is>
      </c>
      <c r="F24" s="18">
        <f>ROUND(F21*(1-F23),2)</f>
        <v/>
      </c>
    </row>
    <row r="25">
      <c r="A25" s="16" t="inlineStr">
        <is>
          <t>Total TVA :</t>
        </is>
      </c>
      <c r="F25" s="19">
        <f>IFERROR(H21-F21,0)</f>
        <v/>
      </c>
    </row>
    <row r="26">
      <c r="A26" s="20" t="inlineStr">
        <is>
          <t>TOTAL TTC À PAYER :</t>
        </is>
      </c>
      <c r="F26" s="21">
        <f>ROUND(F24+F25,2)</f>
        <v/>
      </c>
    </row>
    <row r="27"/>
    <row r="28">
      <c r="A28" s="16" t="inlineStr">
        <is>
          <t>Statut commande :</t>
        </is>
      </c>
      <c r="B28" s="22">
        <f>IF(H21&gt;3000,"Validation manager requise",IF(H21&gt;0,"Commande standard","En attente"))</f>
        <v/>
      </c>
    </row>
    <row r="29"/>
    <row r="30">
      <c r="A30" s="23" t="inlineStr">
        <is>
          <t>Conditions de paiement : 30 jours fin de mois - Livraison FCO client - Merci de confirmer réception par retour d'email.</t>
        </is>
      </c>
    </row>
  </sheetData>
  <mergeCells count="5">
    <mergeCell ref="A1:H1"/>
    <mergeCell ref="A3:D3"/>
    <mergeCell ref="E3:H3"/>
    <mergeCell ref="A21:E21"/>
    <mergeCell ref="A30:H30"/>
  </mergeCells>
  <conditionalFormatting sqref="C12:C20">
    <cfRule type="expression" priority="1" dxfId="0" stopIfTrue="1">
      <formula>C12&gt;7</formula>
    </cfRule>
  </conditionalFormatting>
  <dataValidations count="1">
    <dataValidation sqref="A12:A20" showErrorMessage="1" showInputMessage="1" allowBlank="1" errorTitle="Référence invalide" error="Sélectionnez une référence valide dans le catalogue." type="list">
      <formula1>='Catalogue produits'!$A$4:$A$13</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14" customWidth="1" min="1" max="1"/>
    <col width="32" customWidth="1" min="2" max="2"/>
    <col width="16" customWidth="1" min="3" max="3"/>
    <col width="16" customWidth="1" min="4" max="4"/>
    <col width="18" customWidth="1" min="5" max="5"/>
  </cols>
  <sheetData>
    <row r="1" ht="26" customHeight="1">
      <c r="A1" s="1" t="inlineStr">
        <is>
          <t>CATALOGUE PRODUITS FOURNISSEUR</t>
        </is>
      </c>
    </row>
    <row r="2"/>
    <row r="3">
      <c r="A3" s="7" t="inlineStr">
        <is>
          <t>Réf. produit</t>
        </is>
      </c>
      <c r="B3" s="7" t="inlineStr">
        <is>
          <t>Désignation</t>
        </is>
      </c>
      <c r="C3" s="7" t="inlineStr">
        <is>
          <t>Prix unitaire HT</t>
        </is>
      </c>
      <c r="D3" s="7" t="inlineStr">
        <is>
          <t>Stock disponible</t>
        </is>
      </c>
      <c r="E3" s="7" t="inlineStr">
        <is>
          <t>Catégorie</t>
        </is>
      </c>
    </row>
    <row r="4">
      <c r="A4" s="24" t="inlineStr">
        <is>
          <t>PRD001</t>
        </is>
      </c>
      <c r="B4" s="9" t="inlineStr">
        <is>
          <t>Ordinateur portable 15" Pro</t>
        </is>
      </c>
      <c r="C4" s="10" t="n">
        <v>899</v>
      </c>
      <c r="D4" s="24" t="n">
        <v>24</v>
      </c>
      <c r="E4" s="9" t="inlineStr">
        <is>
          <t>Informatique</t>
        </is>
      </c>
    </row>
    <row r="5">
      <c r="A5" s="25" t="inlineStr">
        <is>
          <t>PRD002</t>
        </is>
      </c>
      <c r="B5" s="12" t="inlineStr">
        <is>
          <t>Écran 27" 4K</t>
        </is>
      </c>
      <c r="C5" s="13" t="n">
        <v>329</v>
      </c>
      <c r="D5" s="25" t="n">
        <v>40</v>
      </c>
      <c r="E5" s="12" t="inlineStr">
        <is>
          <t>Informatique</t>
        </is>
      </c>
    </row>
    <row r="6">
      <c r="A6" s="24" t="inlineStr">
        <is>
          <t>PRD003</t>
        </is>
      </c>
      <c r="B6" s="9" t="inlineStr">
        <is>
          <t>Souris sans fil ergonomique</t>
        </is>
      </c>
      <c r="C6" s="10" t="n">
        <v>39.9</v>
      </c>
      <c r="D6" s="24" t="n">
        <v>150</v>
      </c>
      <c r="E6" s="9" t="inlineStr">
        <is>
          <t>Accessoires</t>
        </is>
      </c>
    </row>
    <row r="7">
      <c r="A7" s="25" t="inlineStr">
        <is>
          <t>PRD004</t>
        </is>
      </c>
      <c r="B7" s="12" t="inlineStr">
        <is>
          <t>Clavier mécanique rétroéclairé</t>
        </is>
      </c>
      <c r="C7" s="13" t="n">
        <v>89</v>
      </c>
      <c r="D7" s="25" t="n">
        <v>60</v>
      </c>
      <c r="E7" s="12" t="inlineStr">
        <is>
          <t>Accessoires</t>
        </is>
      </c>
    </row>
    <row r="8">
      <c r="A8" s="24" t="inlineStr">
        <is>
          <t>PRD005</t>
        </is>
      </c>
      <c r="B8" s="9" t="inlineStr">
        <is>
          <t>Casque audio Bluetooth</t>
        </is>
      </c>
      <c r="C8" s="10" t="n">
        <v>129</v>
      </c>
      <c r="D8" s="24" t="n">
        <v>35</v>
      </c>
      <c r="E8" s="9" t="inlineStr">
        <is>
          <t>Accessoires</t>
        </is>
      </c>
    </row>
    <row r="9">
      <c r="A9" s="25" t="inlineStr">
        <is>
          <t>PRD006</t>
        </is>
      </c>
      <c r="B9" s="12" t="inlineStr">
        <is>
          <t>Imprimante laser couleur</t>
        </is>
      </c>
      <c r="C9" s="13" t="n">
        <v>449</v>
      </c>
      <c r="D9" s="25" t="n">
        <v>12</v>
      </c>
      <c r="E9" s="12" t="inlineStr">
        <is>
          <t>Bureautique</t>
        </is>
      </c>
    </row>
    <row r="10">
      <c r="A10" s="24" t="inlineStr">
        <is>
          <t>PRD007</t>
        </is>
      </c>
      <c r="B10" s="9" t="inlineStr">
        <is>
          <t>Ramette papier A4 (500 f.)</t>
        </is>
      </c>
      <c r="C10" s="10" t="n">
        <v>4.5</v>
      </c>
      <c r="D10" s="24" t="n">
        <v>500</v>
      </c>
      <c r="E10" s="9" t="inlineStr">
        <is>
          <t>Fournitures</t>
        </is>
      </c>
    </row>
    <row r="11">
      <c r="A11" s="25" t="inlineStr">
        <is>
          <t>PRD008</t>
        </is>
      </c>
      <c r="B11" s="12" t="inlineStr">
        <is>
          <t>Chaise de bureau ergonomique</t>
        </is>
      </c>
      <c r="C11" s="13" t="n">
        <v>249</v>
      </c>
      <c r="D11" s="25" t="n">
        <v>18</v>
      </c>
      <c r="E11" s="12" t="inlineStr">
        <is>
          <t>Mobilier</t>
        </is>
      </c>
    </row>
    <row r="12">
      <c r="A12" s="24" t="inlineStr">
        <is>
          <t>PRD009</t>
        </is>
      </c>
      <c r="B12" s="9" t="inlineStr">
        <is>
          <t>Bureau réglable en hauteur</t>
        </is>
      </c>
      <c r="C12" s="10" t="n">
        <v>599</v>
      </c>
      <c r="D12" s="24" t="n">
        <v>9</v>
      </c>
      <c r="E12" s="9" t="inlineStr">
        <is>
          <t>Mobilier</t>
        </is>
      </c>
    </row>
    <row r="13">
      <c r="A13" s="25" t="inlineStr">
        <is>
          <t>PRD010</t>
        </is>
      </c>
      <c r="B13" s="12" t="inlineStr">
        <is>
          <t>Onduleur 1000VA</t>
        </is>
      </c>
      <c r="C13" s="13" t="n">
        <v>159</v>
      </c>
      <c r="D13" s="25" t="n">
        <v>22</v>
      </c>
      <c r="E13" s="12" t="inlineStr">
        <is>
          <t>Informatique</t>
        </is>
      </c>
    </row>
    <row r="14"/>
    <row r="15">
      <c r="A15" s="16" t="inlineStr">
        <is>
          <t>Produits en stock critique (&lt; 15 unités) :</t>
        </is>
      </c>
    </row>
  </sheetData>
  <mergeCells count="1">
    <mergeCell ref="A1:E1"/>
  </mergeCells>
  <conditionalFormatting sqref="D4:D13">
    <cfRule type="expression" priority="1" dxfId="0" stopIfTrue="1">
      <formula>D4&lt;15</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0" customWidth="1" min="1" max="1"/>
    <col width="18" customWidth="1" min="2" max="2"/>
    <col width="18" customWidth="1" min="3" max="3"/>
    <col width="4" customWidth="1" min="4" max="4"/>
    <col width="12" customWidth="1" min="5" max="5"/>
    <col width="12" customWidth="1" min="6" max="6"/>
    <col width="12" customWidth="1" min="7" max="7"/>
    <col width="12" customWidth="1" min="8" max="8"/>
    <col width="12" customWidth="1" min="9" max="9"/>
    <col width="12" customWidth="1" min="10" max="10"/>
  </cols>
  <sheetData>
    <row r="1" ht="26" customHeight="1">
      <c r="A1" s="26" t="inlineStr">
        <is>
          <t>TABLEAU DE BORD - BON DE COMMANDE</t>
        </is>
      </c>
    </row>
    <row r="2"/>
    <row r="3">
      <c r="A3" s="3" t="inlineStr">
        <is>
          <t>N° de commande</t>
        </is>
      </c>
      <c r="B3" s="27">
        <f>'Bon de commande'!B9</f>
        <v/>
      </c>
    </row>
    <row r="4">
      <c r="A4" s="3" t="inlineStr">
        <is>
          <t>Nombre de lignes de commande</t>
        </is>
      </c>
      <c r="B4" s="27">
        <f>COUNTA('Bon de commande'!A12:A20)</f>
        <v/>
      </c>
    </row>
    <row r="5">
      <c r="A5" s="3" t="inlineStr">
        <is>
          <t>Quantité totale commandée</t>
        </is>
      </c>
      <c r="B5" s="28">
        <f>SUM('Bon de commande'!C12:C20)</f>
        <v/>
      </c>
    </row>
    <row r="6">
      <c r="A6" s="3" t="inlineStr">
        <is>
          <t>Total HT (avant remise globale)</t>
        </is>
      </c>
      <c r="B6" s="29">
        <f>'Bon de commande'!F21</f>
        <v/>
      </c>
    </row>
    <row r="7">
      <c r="A7" s="3" t="inlineStr">
        <is>
          <t>Total TTC final à payer</t>
        </is>
      </c>
      <c r="B7" s="29">
        <f>'Bon de commande'!F27</f>
        <v/>
      </c>
    </row>
    <row r="8">
      <c r="A8" s="3" t="inlineStr">
        <is>
          <t>Panier moyen par ligne HT</t>
        </is>
      </c>
      <c r="B8" s="29">
        <f>IFERROR('Bon de commande'!F21/COUNTA('Bon de commande'!A12:A20),0)</f>
        <v/>
      </c>
    </row>
    <row r="9"/>
    <row r="10">
      <c r="A10" s="2" t="inlineStr">
        <is>
          <t>RÉPARTITION DES LIGNES DE COMMANDE (Total HT)</t>
        </is>
      </c>
    </row>
    <row r="11">
      <c r="A11" s="7" t="inlineStr">
        <is>
          <t>Désignation</t>
        </is>
      </c>
      <c r="B11" s="7" t="inlineStr">
        <is>
          <t>Total HT</t>
        </is>
      </c>
      <c r="C11" s="7" t="inlineStr">
        <is>
          <t>Total TTC</t>
        </is>
      </c>
    </row>
    <row r="12">
      <c r="A12" s="9">
        <f>'Bon de commande'!B12</f>
        <v/>
      </c>
      <c r="B12" s="10">
        <f>'Bon de commande'!F12</f>
        <v/>
      </c>
      <c r="C12" s="10">
        <f>'Bon de commande'!H12</f>
        <v/>
      </c>
    </row>
    <row r="13">
      <c r="A13" s="12">
        <f>'Bon de commande'!B13</f>
        <v/>
      </c>
      <c r="B13" s="13">
        <f>'Bon de commande'!F13</f>
        <v/>
      </c>
      <c r="C13" s="13">
        <f>'Bon de commande'!H13</f>
        <v/>
      </c>
    </row>
    <row r="14">
      <c r="A14" s="9">
        <f>'Bon de commande'!B14</f>
        <v/>
      </c>
      <c r="B14" s="10">
        <f>'Bon de commande'!F14</f>
        <v/>
      </c>
      <c r="C14" s="10">
        <f>'Bon de commande'!H14</f>
        <v/>
      </c>
    </row>
    <row r="15">
      <c r="A15" s="12">
        <f>'Bon de commande'!B15</f>
        <v/>
      </c>
      <c r="B15" s="13">
        <f>'Bon de commande'!F15</f>
        <v/>
      </c>
      <c r="C15" s="13">
        <f>'Bon de commande'!H15</f>
        <v/>
      </c>
    </row>
    <row r="16">
      <c r="A16" s="9">
        <f>'Bon de commande'!B16</f>
        <v/>
      </c>
      <c r="B16" s="10">
        <f>'Bon de commande'!F16</f>
        <v/>
      </c>
      <c r="C16" s="10">
        <f>'Bon de commande'!H16</f>
        <v/>
      </c>
    </row>
    <row r="17">
      <c r="A17" s="12">
        <f>'Bon de commande'!B17</f>
        <v/>
      </c>
      <c r="B17" s="13">
        <f>'Bon de commande'!F17</f>
        <v/>
      </c>
      <c r="C17" s="13">
        <f>'Bon de commande'!H17</f>
        <v/>
      </c>
    </row>
    <row r="18">
      <c r="A18" s="9">
        <f>'Bon de commande'!B18</f>
        <v/>
      </c>
      <c r="B18" s="10">
        <f>'Bon de commande'!F18</f>
        <v/>
      </c>
      <c r="C18" s="10">
        <f>'Bon de commande'!H18</f>
        <v/>
      </c>
    </row>
    <row r="19">
      <c r="A19" s="12">
        <f>'Bon de commande'!B19</f>
        <v/>
      </c>
      <c r="B19" s="13">
        <f>'Bon de commande'!F19</f>
        <v/>
      </c>
      <c r="C19" s="13">
        <f>'Bon de commande'!H19</f>
        <v/>
      </c>
    </row>
    <row r="20">
      <c r="A20" s="9">
        <f>'Bon de commande'!B20</f>
        <v/>
      </c>
      <c r="B20" s="10">
        <f>'Bon de commande'!F20</f>
        <v/>
      </c>
      <c r="C20" s="10">
        <f>'Bon de commande'!H20</f>
        <v/>
      </c>
    </row>
  </sheetData>
  <mergeCells count="2">
    <mergeCell ref="A1:C1"/>
    <mergeCell ref="A10:C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8" customWidth="1" min="1" max="1"/>
    <col width="90" customWidth="1" min="2" max="2"/>
  </cols>
  <sheetData>
    <row r="1" ht="28" customHeight="1">
      <c r="A1" s="26" t="inlineStr">
        <is>
          <t>MODE D'EMPLOI - MODÈLE BON DE COMMANDE</t>
        </is>
      </c>
    </row>
    <row r="2"/>
    <row r="3" ht="45" customHeight="1">
      <c r="A3" s="30" t="inlineStr">
        <is>
          <t>Objectif du classeur</t>
        </is>
      </c>
      <c r="B3" s="31" t="inlineStr">
        <is>
          <t>Ce classeur permet de créer et suivre un bon de commande professionnel avec calcul automatique des montants HT, TTC, remises et TVA.</t>
        </is>
      </c>
    </row>
    <row r="4" ht="45" customHeight="1">
      <c r="A4" s="30" t="inlineStr">
        <is>
          <t>Feuille 'Bon de commande'</t>
        </is>
      </c>
      <c r="B4" s="31" t="inlineStr">
        <is>
          <t>Renseignez les informations fournisseur/client (cellules jaunes), le numéro de commande et les dates. Saisissez la référence produit (liste déroulante), la quantité et la remise pour chaque ligne : désignation et prix unitaire se remplissent automatiquement via VLOOKUP.</t>
        </is>
      </c>
    </row>
    <row r="5" ht="45" customHeight="1">
      <c r="A5" s="30" t="inlineStr">
        <is>
          <t>Cellules jaunes</t>
        </is>
      </c>
      <c r="B5" s="31" t="inlineStr">
        <is>
          <t>Toutes les cellules à fond jaune pâle sont modifiables : référence produit, quantité, remise, TVA, coordonnées client.</t>
        </is>
      </c>
    </row>
    <row r="6" ht="45" customHeight="1">
      <c r="A6" s="30" t="inlineStr">
        <is>
          <t>Calculs automatiques</t>
        </is>
      </c>
      <c r="B6" s="31" t="inlineStr">
        <is>
          <t>Total HT = Quantité x Prix unitaire x (1 - Remise). Total TTC = Total HT x (1 + TVA). Une remise globale de 3% s'applique automatiquement si le Total HT dépasse 2 000 €.</t>
        </is>
      </c>
    </row>
    <row r="7" ht="45" customHeight="1">
      <c r="A7" s="30" t="inlineStr">
        <is>
          <t>Statut de commande</t>
        </is>
      </c>
      <c r="B7" s="31" t="inlineStr">
        <is>
          <t>Le statut est calculé automatiquement : 'Validation manager requise' si le Total TTC dépasse 3 000 €, sinon 'Commande standard'.</t>
        </is>
      </c>
    </row>
    <row r="8" ht="45" customHeight="1">
      <c r="A8" s="30" t="inlineStr">
        <is>
          <t>Feuille 'Catalogue produits'</t>
        </is>
      </c>
      <c r="B8" s="31" t="inlineStr">
        <is>
          <t>Liste de référence des produits disponibles chez le fournisseur avec prix et stock. Les lignes en rouge signalent un stock critique inférieur à 15 unités. Modifiez ou complétez cette liste selon votre activité.</t>
        </is>
      </c>
    </row>
    <row r="9" ht="45" customHeight="1">
      <c r="A9" s="30" t="inlineStr">
        <is>
          <t>Feuille 'Tableau de bord'</t>
        </is>
      </c>
      <c r="B9" s="31" t="inlineStr">
        <is>
          <t>Synthèse visuelle de la commande en cours : indicateurs clés (nombre de lignes, quantité totale, totaux) et graphiques de répartition des montants par produit.</t>
        </is>
      </c>
    </row>
    <row r="10" ht="45" customHeight="1">
      <c r="A10" s="30" t="inlineStr">
        <is>
          <t>Ajouter des produits</t>
        </is>
      </c>
      <c r="B10" s="31" t="inlineStr">
        <is>
          <t>Pour ajouter un produit au catalogue, insérez une ligne dans le tableau de la feuille 'Catalogue produits' puis élargissez la liste déroulante (validation de données) sur la feuille 'Bon de commande' si nécessaire.</t>
        </is>
      </c>
    </row>
    <row r="11" ht="45" customHeight="1">
      <c r="A11" s="30" t="inlineStr">
        <is>
          <t>Bonnes pratiques</t>
        </is>
      </c>
      <c r="B11" s="31" t="inlineStr">
        <is>
          <t>Vérifiez toujours le Total TTC final avant envoi. Conservez un numéro de commande unique par bon. Archivez chaque bon de commande validé dans un dossier dédié.</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2026-07-14T16:27:35Z</dcterms:created>
  <dcterms:modified xmlns:dcterms="http://purl.org/dc/terms/" xmlns:xsi="http://www.w3.org/2001/XMLSchema-instance" xsi:type="dcterms:W3CDTF">2026-07-14T16:27:35Z</dcterms:modified>
</cp:coreProperties>
</file>