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 Vente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JJ/MM/AAAA"/>
    <numFmt numFmtId="165" formatCode="# ##0,00 &quot;€&quot;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FFFFFF"/>
    </font>
    <font>
      <b val="1"/>
      <color rgb="000F766E"/>
      <sz val="14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pivotButton="0" quotePrefix="0" xfId="0"/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165" fontId="3" fillId="4" borderId="1" pivotButton="0" quotePrefix="0" xfId="0"/>
    <xf numFmtId="165" fontId="3" fillId="3" borderId="1" pivotButton="0" quotePrefix="0" xfId="0"/>
    <xf numFmtId="164" fontId="3" fillId="5" borderId="1" pivotButton="0" quotePrefix="0" xfId="0"/>
    <xf numFmtId="0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0" fontId="5" fillId="6" borderId="1" pivotButton="0" quotePrefix="0" xfId="0"/>
    <xf numFmtId="0" fontId="4" fillId="6" borderId="1" pivotButton="0" quotePrefix="0" xfId="0"/>
    <xf numFmtId="165" fontId="4" fillId="6" borderId="1" pivotButton="0" quotePrefix="0" xfId="0"/>
    <xf numFmtId="0" fontId="4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0" fillId="4" borderId="1" pivotButton="0" quotePrefix="0" xfId="0"/>
    <xf numFmtId="165" fontId="3" fillId="0" borderId="1" pivotButton="0" quotePrefix="0" xfId="0"/>
    <xf numFmtId="0" fontId="2" fillId="6" borderId="1" applyAlignment="1" pivotButton="0" quotePrefix="0" xfId="0">
      <alignment horizontal="center" vertical="center"/>
    </xf>
    <xf numFmtId="0" fontId="0" fillId="0" borderId="4" pivotButton="0" quotePrefix="0" xfId="0"/>
    <xf numFmtId="165" fontId="6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TTC par Commercial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Bord'!$A$9:$A$18</f>
            </numRef>
          </cat>
          <val>
            <numRef>
              <f>'Tableau de Bord'!$B$9:$B$18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Commercial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Quantités par Produit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Bord'!E8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Bord'!$D$9:$D$14</f>
            </numRef>
          </cat>
          <val>
            <numRef>
              <f>'Tableau de Bord'!$E$9:$E$14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Montant TTC dans le temps</a:t>
            </a:r>
          </a:p>
        </rich>
      </tx>
    </title>
    <plotArea>
      <lineChart>
        <grouping val="standard"/>
        <ser>
          <idx val="0"/>
          <order val="0"/>
          <tx>
            <strRef>
              <f>'Données Ventes'!I3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'Données Ventes'!$A$4:$A$13</f>
            </numRef>
          </cat>
          <val>
            <numRef>
              <f>'Données Ventes'!$I$4:$I$13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38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20" customWidth="1" min="4" max="4"/>
    <col width="10" customWidth="1" min="5" max="5"/>
    <col width="13" customWidth="1" min="6" max="6"/>
    <col width="13" customWidth="1" min="7" max="7"/>
    <col width="12" customWidth="1" min="8" max="8"/>
    <col width="13" customWidth="1" min="9" max="9"/>
    <col width="15" customWidth="1" min="10" max="10"/>
  </cols>
  <sheetData>
    <row r="1" ht="28" customHeight="1">
      <c r="A1" s="1" t="inlineStr">
        <is>
          <t>Modèle Graphique Excel - Suivi des Ventes 2026</t>
        </is>
      </c>
    </row>
    <row r="2"/>
    <row r="3">
      <c r="A3" s="2" t="inlineStr">
        <is>
          <t>Date</t>
        </is>
      </c>
      <c r="B3" s="2" t="inlineStr">
        <is>
          <t>Commercial</t>
        </is>
      </c>
      <c r="C3" s="2" t="inlineStr">
        <is>
          <t>Ville</t>
        </is>
      </c>
      <c r="D3" s="2" t="inlineStr">
        <is>
          <t>Produit</t>
        </is>
      </c>
      <c r="E3" s="2" t="inlineStr">
        <is>
          <t>Quantité</t>
        </is>
      </c>
      <c r="F3" s="2" t="inlineStr">
        <is>
          <t>Prix Unitaire</t>
        </is>
      </c>
      <c r="G3" s="2" t="inlineStr">
        <is>
          <t>Montant HT</t>
        </is>
      </c>
      <c r="H3" s="2" t="inlineStr">
        <is>
          <t>TVA 20%</t>
        </is>
      </c>
      <c r="I3" s="2" t="inlineStr">
        <is>
          <t>Montant TTC</t>
        </is>
      </c>
      <c r="J3" s="2" t="inlineStr">
        <is>
          <t>Objectif Atteint</t>
        </is>
      </c>
    </row>
    <row r="4">
      <c r="A4" s="3" t="inlineStr">
        <is>
          <t>01/03/2026</t>
        </is>
      </c>
      <c r="B4" s="4" t="inlineStr">
        <is>
          <t>Camille Durand</t>
        </is>
      </c>
      <c r="C4" s="4" t="inlineStr">
        <is>
          <t>Paris</t>
        </is>
      </c>
      <c r="D4" s="4" t="inlineStr">
        <is>
          <t>Ordinateur portable</t>
        </is>
      </c>
      <c r="E4" s="5" t="n">
        <v>5</v>
      </c>
      <c r="F4" s="6" t="n">
        <v>850</v>
      </c>
      <c r="G4" s="7">
        <f>E4*F4</f>
        <v/>
      </c>
      <c r="H4" s="7">
        <f>G4*0.2</f>
        <v/>
      </c>
      <c r="I4" s="7">
        <f>G4+H4</f>
        <v/>
      </c>
      <c r="J4" s="4">
        <f>IF(G4&gt;=3000,"Oui","Non")</f>
        <v/>
      </c>
    </row>
    <row r="5">
      <c r="A5" s="8" t="inlineStr">
        <is>
          <t>05/03/2026</t>
        </is>
      </c>
      <c r="B5" s="9" t="inlineStr">
        <is>
          <t>Julien Petit</t>
        </is>
      </c>
      <c r="C5" s="9" t="inlineStr">
        <is>
          <t>Lyon</t>
        </is>
      </c>
      <c r="D5" s="9" t="inlineStr">
        <is>
          <t>Écran 27 pouces</t>
        </is>
      </c>
      <c r="E5" s="10" t="n">
        <v>8</v>
      </c>
      <c r="F5" s="6" t="n">
        <v>220</v>
      </c>
      <c r="G5" s="11">
        <f>E5*F5</f>
        <v/>
      </c>
      <c r="H5" s="11">
        <f>G5*0.2</f>
        <v/>
      </c>
      <c r="I5" s="11">
        <f>G5+H5</f>
        <v/>
      </c>
      <c r="J5" s="9">
        <f>IF(G5&gt;=3000,"Oui","Non")</f>
        <v/>
      </c>
    </row>
    <row r="6">
      <c r="A6" s="3" t="inlineStr">
        <is>
          <t>10/03/2026</t>
        </is>
      </c>
      <c r="B6" s="4" t="inlineStr">
        <is>
          <t>Léa Moreau</t>
        </is>
      </c>
      <c r="C6" s="4" t="inlineStr">
        <is>
          <t>Marseille</t>
        </is>
      </c>
      <c r="D6" s="4" t="inlineStr">
        <is>
          <t>Clavier sans fil</t>
        </is>
      </c>
      <c r="E6" s="5" t="n">
        <v>20</v>
      </c>
      <c r="F6" s="6" t="n">
        <v>45</v>
      </c>
      <c r="G6" s="7">
        <f>E6*F6</f>
        <v/>
      </c>
      <c r="H6" s="7">
        <f>G6*0.2</f>
        <v/>
      </c>
      <c r="I6" s="7">
        <f>G6+H6</f>
        <v/>
      </c>
      <c r="J6" s="4">
        <f>IF(G6&gt;=3000,"Oui","Non")</f>
        <v/>
      </c>
    </row>
    <row r="7">
      <c r="A7" s="8" t="inlineStr">
        <is>
          <t>14/03/2026</t>
        </is>
      </c>
      <c r="B7" s="9" t="inlineStr">
        <is>
          <t>Thomas Bernard</t>
        </is>
      </c>
      <c r="C7" s="9" t="inlineStr">
        <is>
          <t>Toulouse</t>
        </is>
      </c>
      <c r="D7" s="9" t="inlineStr">
        <is>
          <t>Souris ergonomique</t>
        </is>
      </c>
      <c r="E7" s="10" t="n">
        <v>15</v>
      </c>
      <c r="F7" s="6" t="n">
        <v>35</v>
      </c>
      <c r="G7" s="11">
        <f>E7*F7</f>
        <v/>
      </c>
      <c r="H7" s="11">
        <f>G7*0.2</f>
        <v/>
      </c>
      <c r="I7" s="11">
        <f>G7+H7</f>
        <v/>
      </c>
      <c r="J7" s="9">
        <f>IF(G7&gt;=3000,"Oui","Non")</f>
        <v/>
      </c>
    </row>
    <row r="8">
      <c r="A8" s="3" t="inlineStr">
        <is>
          <t>18/03/2026</t>
        </is>
      </c>
      <c r="B8" s="4" t="inlineStr">
        <is>
          <t>Chloé Simon</t>
        </is>
      </c>
      <c r="C8" s="4" t="inlineStr">
        <is>
          <t>Bordeaux</t>
        </is>
      </c>
      <c r="D8" s="4" t="inlineStr">
        <is>
          <t>Ordinateur portable</t>
        </is>
      </c>
      <c r="E8" s="5" t="n">
        <v>3</v>
      </c>
      <c r="F8" s="6" t="n">
        <v>850</v>
      </c>
      <c r="G8" s="7">
        <f>E8*F8</f>
        <v/>
      </c>
      <c r="H8" s="7">
        <f>G8*0.2</f>
        <v/>
      </c>
      <c r="I8" s="7">
        <f>G8+H8</f>
        <v/>
      </c>
      <c r="J8" s="4">
        <f>IF(G8&gt;=3000,"Oui","Non")</f>
        <v/>
      </c>
    </row>
    <row r="9">
      <c r="A9" s="8" t="inlineStr">
        <is>
          <t>22/03/2026</t>
        </is>
      </c>
      <c r="B9" s="9" t="inlineStr">
        <is>
          <t>Nicolas Laurent</t>
        </is>
      </c>
      <c r="C9" s="9" t="inlineStr">
        <is>
          <t>Lille</t>
        </is>
      </c>
      <c r="D9" s="9" t="inlineStr">
        <is>
          <t>Casque audio</t>
        </is>
      </c>
      <c r="E9" s="10" t="n">
        <v>12</v>
      </c>
      <c r="F9" s="6" t="n">
        <v>60</v>
      </c>
      <c r="G9" s="11">
        <f>E9*F9</f>
        <v/>
      </c>
      <c r="H9" s="11">
        <f>G9*0.2</f>
        <v/>
      </c>
      <c r="I9" s="11">
        <f>G9+H9</f>
        <v/>
      </c>
      <c r="J9" s="9">
        <f>IF(G9&gt;=3000,"Oui","Non")</f>
        <v/>
      </c>
    </row>
    <row r="10">
      <c r="A10" s="3" t="inlineStr">
        <is>
          <t>26/03/2026</t>
        </is>
      </c>
      <c r="B10" s="4" t="inlineStr">
        <is>
          <t>Manon Girard</t>
        </is>
      </c>
      <c r="C10" s="4" t="inlineStr">
        <is>
          <t>Nantes</t>
        </is>
      </c>
      <c r="D10" s="4" t="inlineStr">
        <is>
          <t>Écran 27 pouces</t>
        </is>
      </c>
      <c r="E10" s="5" t="n">
        <v>6</v>
      </c>
      <c r="F10" s="6" t="n">
        <v>220</v>
      </c>
      <c r="G10" s="7">
        <f>E10*F10</f>
        <v/>
      </c>
      <c r="H10" s="7">
        <f>G10*0.2</f>
        <v/>
      </c>
      <c r="I10" s="7">
        <f>G10+H10</f>
        <v/>
      </c>
      <c r="J10" s="4">
        <f>IF(G10&gt;=3000,"Oui","Non")</f>
        <v/>
      </c>
    </row>
    <row r="11">
      <c r="A11" s="8" t="inlineStr">
        <is>
          <t>30/03/2026</t>
        </is>
      </c>
      <c r="B11" s="9" t="inlineStr">
        <is>
          <t>Antoine Fontaine</t>
        </is>
      </c>
      <c r="C11" s="9" t="inlineStr">
        <is>
          <t>Strasbourg</t>
        </is>
      </c>
      <c r="D11" s="9" t="inlineStr">
        <is>
          <t>Webcam HD</t>
        </is>
      </c>
      <c r="E11" s="10" t="n">
        <v>10</v>
      </c>
      <c r="F11" s="6" t="n">
        <v>55</v>
      </c>
      <c r="G11" s="11">
        <f>E11*F11</f>
        <v/>
      </c>
      <c r="H11" s="11">
        <f>G11*0.2</f>
        <v/>
      </c>
      <c r="I11" s="11">
        <f>G11+H11</f>
        <v/>
      </c>
      <c r="J11" s="9">
        <f>IF(G11&gt;=3000,"Oui","Non")</f>
        <v/>
      </c>
    </row>
    <row r="12">
      <c r="A12" s="3" t="inlineStr">
        <is>
          <t>03/04/2026</t>
        </is>
      </c>
      <c r="B12" s="4" t="inlineStr">
        <is>
          <t>Sarah Lambert</t>
        </is>
      </c>
      <c r="C12" s="4" t="inlineStr">
        <is>
          <t>Rennes</t>
        </is>
      </c>
      <c r="D12" s="4" t="inlineStr">
        <is>
          <t>Clavier sans fil</t>
        </is>
      </c>
      <c r="E12" s="5" t="n">
        <v>18</v>
      </c>
      <c r="F12" s="6" t="n">
        <v>45</v>
      </c>
      <c r="G12" s="7">
        <f>E12*F12</f>
        <v/>
      </c>
      <c r="H12" s="7">
        <f>G12*0.2</f>
        <v/>
      </c>
      <c r="I12" s="7">
        <f>G12+H12</f>
        <v/>
      </c>
      <c r="J12" s="4">
        <f>IF(G12&gt;=3000,"Oui","Non")</f>
        <v/>
      </c>
    </row>
    <row r="13">
      <c r="A13" s="8" t="inlineStr">
        <is>
          <t>07/04/2026</t>
        </is>
      </c>
      <c r="B13" s="9" t="inlineStr">
        <is>
          <t>Maxime Rousseau</t>
        </is>
      </c>
      <c r="C13" s="9" t="inlineStr">
        <is>
          <t>Montpellier</t>
        </is>
      </c>
      <c r="D13" s="9" t="inlineStr">
        <is>
          <t>Casque audio</t>
        </is>
      </c>
      <c r="E13" s="10" t="n">
        <v>9</v>
      </c>
      <c r="F13" s="6" t="n">
        <v>60</v>
      </c>
      <c r="G13" s="11">
        <f>E13*F13</f>
        <v/>
      </c>
      <c r="H13" s="11">
        <f>G13*0.2</f>
        <v/>
      </c>
      <c r="I13" s="11">
        <f>G13+H13</f>
        <v/>
      </c>
      <c r="J13" s="9">
        <f>IF(G13&gt;=3000,"Oui","Non")</f>
        <v/>
      </c>
    </row>
    <row r="14"/>
    <row r="15">
      <c r="A15" s="12" t="n"/>
      <c r="B15" s="12" t="n"/>
      <c r="C15" s="12" t="n"/>
      <c r="D15" s="13" t="inlineStr">
        <is>
          <t>TOTAUX</t>
        </is>
      </c>
      <c r="E15" s="13">
        <f>SUM(E4:E13)</f>
        <v/>
      </c>
      <c r="F15" s="12" t="n"/>
      <c r="G15" s="14">
        <f>SUM(G4:G13)</f>
        <v/>
      </c>
      <c r="H15" s="14">
        <f>SUM(H4:H13)</f>
        <v/>
      </c>
      <c r="I15" s="14">
        <f>SUM(I4:I13)</f>
        <v/>
      </c>
      <c r="J15" s="12" t="n"/>
    </row>
    <row r="16"/>
    <row r="17">
      <c r="A17" s="15" t="inlineStr">
        <is>
          <t>Montant moyen TTC</t>
        </is>
      </c>
      <c r="C17" s="16">
        <f>IFERROR(AVERAGE(I4:I13),0)</f>
        <v/>
      </c>
    </row>
    <row r="18">
      <c r="A18" s="15" t="inlineStr">
        <is>
          <t>Nombre de ventes &gt; 3000 € HT</t>
        </is>
      </c>
      <c r="C18" s="17">
        <f>COUNTIF(J4:J13,"Oui")</f>
        <v/>
      </c>
    </row>
    <row r="19">
      <c r="A19" s="15" t="inlineStr">
        <is>
          <t>Recherche montant TTC (nom commercial)</t>
        </is>
      </c>
      <c r="B19" s="18" t="inlineStr">
        <is>
          <t>Camille Durand</t>
        </is>
      </c>
      <c r="C19" s="19">
        <f>IFERROR(VLOOKUP(B19,B4:I13,8,0),"Non trouvé")</f>
        <v/>
      </c>
    </row>
  </sheetData>
  <mergeCells count="1">
    <mergeCell ref="A1:J1"/>
  </mergeCells>
  <conditionalFormatting sqref="J4:J13">
    <cfRule type="expression" priority="1" dxfId="0" stopIfTrue="1">
      <formula>J4="Oui"</formula>
    </cfRule>
    <cfRule type="expression" priority="2" dxfId="1" stopIfTrue="1">
      <formula>J4="Non"</formula>
    </cfRule>
  </conditionalFormatting>
  <dataValidations count="1">
    <dataValidation sqref="J4:J13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22" customWidth="1" min="4" max="4"/>
    <col width="12" customWidth="1" min="5" max="5"/>
    <col width="10" customWidth="1" min="6" max="6"/>
    <col width="10" customWidth="1" min="7" max="7"/>
    <col width="10" customWidth="1" min="8" max="8"/>
  </cols>
  <sheetData>
    <row r="1" ht="28" customHeight="1">
      <c r="A1" s="1" t="inlineStr">
        <is>
          <t>Tableau de Bord - Analyse des Ventes</t>
        </is>
      </c>
    </row>
    <row r="2"/>
    <row r="3">
      <c r="A3" s="20" t="inlineStr">
        <is>
          <t>Chiffre d'affaires HT</t>
        </is>
      </c>
      <c r="B3" s="21" t="n"/>
      <c r="C3" s="20" t="inlineStr">
        <is>
          <t>Chiffre d'affaires TTC</t>
        </is>
      </c>
      <c r="D3" s="21" t="n"/>
      <c r="E3" s="20" t="inlineStr">
        <is>
          <t>Nombre de ventes</t>
        </is>
      </c>
      <c r="F3" s="21" t="n"/>
      <c r="G3" s="20" t="inlineStr">
        <is>
          <t>Panier moyen HT</t>
        </is>
      </c>
      <c r="H3" s="21" t="n"/>
    </row>
    <row r="4">
      <c r="A4" s="22">
        <f>'Données Ventes'!G15</f>
        <v/>
      </c>
      <c r="B4" s="21" t="n"/>
      <c r="C4" s="22">
        <f>'Données Ventes'!I15</f>
        <v/>
      </c>
      <c r="D4" s="21" t="n"/>
      <c r="E4" s="23">
        <f>COUNTA('Données Ventes'!B4:B13)</f>
        <v/>
      </c>
      <c r="F4" s="21" t="n"/>
      <c r="G4" s="22">
        <f>IFERROR('Données Ventes'!G15/COUNTA('Données Ventes'!B4:B13),0)</f>
        <v/>
      </c>
      <c r="H4" s="21" t="n"/>
    </row>
    <row r="5"/>
    <row r="6"/>
    <row r="7"/>
    <row r="8">
      <c r="A8" s="2" t="inlineStr">
        <is>
          <t>Commercial</t>
        </is>
      </c>
      <c r="B8" s="2" t="inlineStr">
        <is>
          <t>Montant TTC</t>
        </is>
      </c>
      <c r="D8" s="2" t="inlineStr">
        <is>
          <t>Produit</t>
        </is>
      </c>
      <c r="E8" s="2" t="inlineStr">
        <is>
          <t>Quantité</t>
        </is>
      </c>
    </row>
    <row r="9">
      <c r="A9" s="4" t="inlineStr">
        <is>
          <t>Antoine Fontaine</t>
        </is>
      </c>
      <c r="B9" s="7">
        <f>SUMIF('Données Ventes'!$B$4:$B$13,A9,'Données Ventes'!$I$4:$I$13)</f>
        <v/>
      </c>
      <c r="D9" s="4" t="inlineStr">
        <is>
          <t>Casque audio</t>
        </is>
      </c>
      <c r="E9" s="5">
        <f>SUMIF('Données Ventes'!$D$4:$D$13,D9,'Données Ventes'!$E$4:$E$13)</f>
        <v/>
      </c>
    </row>
    <row r="10">
      <c r="A10" s="9" t="inlineStr">
        <is>
          <t>Camille Durand</t>
        </is>
      </c>
      <c r="B10" s="11">
        <f>SUMIF('Données Ventes'!$B$4:$B$13,A10,'Données Ventes'!$I$4:$I$13)</f>
        <v/>
      </c>
      <c r="D10" s="9" t="inlineStr">
        <is>
          <t>Clavier sans fil</t>
        </is>
      </c>
      <c r="E10" s="10">
        <f>SUMIF('Données Ventes'!$D$4:$D$13,D10,'Données Ventes'!$E$4:$E$13)</f>
        <v/>
      </c>
    </row>
    <row r="11">
      <c r="A11" s="4" t="inlineStr">
        <is>
          <t>Chloé Simon</t>
        </is>
      </c>
      <c r="B11" s="7">
        <f>SUMIF('Données Ventes'!$B$4:$B$13,A11,'Données Ventes'!$I$4:$I$13)</f>
        <v/>
      </c>
      <c r="D11" s="4" t="inlineStr">
        <is>
          <t>Ordinateur portable</t>
        </is>
      </c>
      <c r="E11" s="5">
        <f>SUMIF('Données Ventes'!$D$4:$D$13,D11,'Données Ventes'!$E$4:$E$13)</f>
        <v/>
      </c>
    </row>
    <row r="12">
      <c r="A12" s="9" t="inlineStr">
        <is>
          <t>Julien Petit</t>
        </is>
      </c>
      <c r="B12" s="11">
        <f>SUMIF('Données Ventes'!$B$4:$B$13,A12,'Données Ventes'!$I$4:$I$13)</f>
        <v/>
      </c>
      <c r="D12" s="9" t="inlineStr">
        <is>
          <t>Souris ergonomique</t>
        </is>
      </c>
      <c r="E12" s="10">
        <f>SUMIF('Données Ventes'!$D$4:$D$13,D12,'Données Ventes'!$E$4:$E$13)</f>
        <v/>
      </c>
    </row>
    <row r="13">
      <c r="A13" s="4" t="inlineStr">
        <is>
          <t>Léa Moreau</t>
        </is>
      </c>
      <c r="B13" s="7">
        <f>SUMIF('Données Ventes'!$B$4:$B$13,A13,'Données Ventes'!$I$4:$I$13)</f>
        <v/>
      </c>
      <c r="D13" s="4" t="inlineStr">
        <is>
          <t>Webcam HD</t>
        </is>
      </c>
      <c r="E13" s="5">
        <f>SUMIF('Données Ventes'!$D$4:$D$13,D13,'Données Ventes'!$E$4:$E$13)</f>
        <v/>
      </c>
    </row>
    <row r="14">
      <c r="A14" s="9" t="inlineStr">
        <is>
          <t>Manon Girard</t>
        </is>
      </c>
      <c r="B14" s="11">
        <f>SUMIF('Données Ventes'!$B$4:$B$13,A14,'Données Ventes'!$I$4:$I$13)</f>
        <v/>
      </c>
      <c r="D14" s="9" t="inlineStr">
        <is>
          <t>Écran 27 pouces</t>
        </is>
      </c>
      <c r="E14" s="10">
        <f>SUMIF('Données Ventes'!$D$4:$D$13,D14,'Données Ventes'!$E$4:$E$13)</f>
        <v/>
      </c>
    </row>
    <row r="15">
      <c r="A15" s="4" t="inlineStr">
        <is>
          <t>Maxime Rousseau</t>
        </is>
      </c>
      <c r="B15" s="7">
        <f>SUMIF('Données Ventes'!$B$4:$B$13,A15,'Données Ventes'!$I$4:$I$13)</f>
        <v/>
      </c>
    </row>
    <row r="16">
      <c r="A16" s="9" t="inlineStr">
        <is>
          <t>Nicolas Laurent</t>
        </is>
      </c>
      <c r="B16" s="11">
        <f>SUMIF('Données Ventes'!$B$4:$B$13,A16,'Données Ventes'!$I$4:$I$13)</f>
        <v/>
      </c>
    </row>
    <row r="17">
      <c r="A17" s="4" t="inlineStr">
        <is>
          <t>Sarah Lambert</t>
        </is>
      </c>
      <c r="B17" s="7">
        <f>SUMIF('Données Ventes'!$B$4:$B$13,A17,'Données Ventes'!$I$4:$I$13)</f>
        <v/>
      </c>
    </row>
    <row r="18">
      <c r="A18" s="9" t="inlineStr">
        <is>
          <t>Thomas Bernard</t>
        </is>
      </c>
      <c r="B18" s="11">
        <f>SUMIF('Données Ventes'!$B$4:$B$13,A18,'Données Ventes'!$I$4:$I$13)</f>
        <v/>
      </c>
    </row>
  </sheetData>
  <mergeCells count="9">
    <mergeCell ref="A1:H1"/>
    <mergeCell ref="A3:B3"/>
    <mergeCell ref="A4:B4"/>
    <mergeCell ref="C3:D3"/>
    <mergeCell ref="C4:D4"/>
    <mergeCell ref="E3:F3"/>
    <mergeCell ref="E4:F4"/>
    <mergeCell ref="G3:H3"/>
    <mergeCell ref="G4:H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22" customWidth="1" min="4" max="4"/>
  </cols>
  <sheetData>
    <row r="1" ht="28" customHeight="1">
      <c r="A1" s="1" t="inlineStr">
        <is>
          <t>Mode d'emploi - Modèle Graphique Excel</t>
        </is>
      </c>
    </row>
    <row r="2"/>
    <row r="3" ht="32" customHeight="1">
      <c r="A3" s="24" t="inlineStr">
        <is>
          <t>Feuille</t>
        </is>
      </c>
      <c r="B3" s="24" t="inlineStr">
        <is>
          <t>Description</t>
        </is>
      </c>
      <c r="C3" s="31" t="n"/>
      <c r="D3" s="21" t="n"/>
    </row>
    <row r="4" ht="32" customHeight="1">
      <c r="A4" s="25" t="inlineStr">
        <is>
          <t>Données Ventes</t>
        </is>
      </c>
      <c r="B4" s="26" t="inlineStr">
        <is>
          <t>Contient la liste des ventes (date, commercial, ville, produit, quantité, prix). Les colonnes Montant HT, TVA, Montant TTC et Objectif sont calculées automatiquement par formule.</t>
        </is>
      </c>
      <c r="C4" s="31" t="n"/>
      <c r="D4" s="21" t="n"/>
    </row>
    <row r="5" ht="32" customHeight="1">
      <c r="A5" s="27" t="inlineStr"/>
      <c r="B5" s="28" t="inlineStr">
        <is>
          <t>Modifiez uniquement les cellules en jaune pâle (colonne Prix Unitaire et champ de recherche VLOOKUP) : le reste se recalcule seul.</t>
        </is>
      </c>
      <c r="C5" s="31" t="n"/>
      <c r="D5" s="21" t="n"/>
    </row>
    <row r="6" ht="32" customHeight="1">
      <c r="A6" s="25" t="inlineStr"/>
      <c r="B6" s="26" t="inlineStr">
        <is>
          <t>La colonne 'Objectif Atteint' utilise une formule IF et devient verte (Oui) ou rouge (Non) grâce à la mise en forme conditionnelle.</t>
        </is>
      </c>
      <c r="C6" s="31" t="n"/>
      <c r="D6" s="21" t="n"/>
    </row>
    <row r="7" ht="32" customHeight="1">
      <c r="A7" s="27" t="inlineStr">
        <is>
          <t>Tableau de Bord</t>
        </is>
      </c>
      <c r="B7" s="28" t="inlineStr">
        <is>
          <t>Regroupe les indicateurs clés (KPI), les synthèses par commercial et par produit, ainsi que 3 graphiques : histogramme, camembert et courbe.</t>
        </is>
      </c>
      <c r="C7" s="31" t="n"/>
      <c r="D7" s="21" t="n"/>
    </row>
    <row r="8" ht="32" customHeight="1">
      <c r="A8" s="25" t="inlineStr"/>
      <c r="B8" s="26" t="inlineStr">
        <is>
          <t>Les graphiques se mettent à jour automatiquement si vous modifiez les données de la feuille 'Données Ventes'.</t>
        </is>
      </c>
      <c r="C8" s="31" t="n"/>
      <c r="D8" s="21" t="n"/>
    </row>
    <row r="9" ht="32" customHeight="1">
      <c r="A9" s="27" t="inlineStr">
        <is>
          <t>Mode d'emploi</t>
        </is>
      </c>
      <c r="B9" s="28" t="inlineStr">
        <is>
          <t>Cette feuille explique l'utilisation du classeur.</t>
        </is>
      </c>
      <c r="C9" s="31" t="n"/>
      <c r="D9" s="21" t="n"/>
    </row>
    <row r="10"/>
    <row r="11"/>
    <row r="12">
      <c r="A12" s="29" t="inlineStr">
        <is>
          <t>Astuces</t>
        </is>
      </c>
    </row>
    <row r="13" ht="22" customHeight="1">
      <c r="A13" s="30" t="inlineStr">
        <is>
          <t>• Utilisez le filtre automatique sur la feuille 'Données Ventes' pour trier par commercial ou par ville.</t>
        </is>
      </c>
    </row>
    <row r="14" ht="22" customHeight="1">
      <c r="A14" s="30" t="inlineStr">
        <is>
          <t>• La liste déroulante de la colonne 'Objectif Atteint' permet de forcer une valeur Oui/Non si besoin.</t>
        </is>
      </c>
    </row>
    <row r="15" ht="22" customHeight="1">
      <c r="A15" s="30" t="inlineStr">
        <is>
          <t>• Pour ajouter une nouvelle vente, insérez une ligne avant la ligne TOTAUX et copiez les formules.</t>
        </is>
      </c>
    </row>
    <row r="16" ht="22" customHeight="1">
      <c r="A16" s="30" t="inlineStr">
        <is>
          <t>• Les montants sont exprimés en euros avec le format français (espace = milliers, virgule = décimales).</t>
        </is>
      </c>
    </row>
  </sheetData>
  <mergeCells count="12">
    <mergeCell ref="A1:D1"/>
    <mergeCell ref="B3:D3"/>
    <mergeCell ref="B4:D4"/>
    <mergeCell ref="B5:D5"/>
    <mergeCell ref="B6:D6"/>
    <mergeCell ref="B7:D7"/>
    <mergeCell ref="B8:D8"/>
    <mergeCell ref="B9:D9"/>
    <mergeCell ref="A13:D13"/>
    <mergeCell ref="A14:D14"/>
    <mergeCell ref="A15:D15"/>
    <mergeCell ref="A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2026-07-21T15:06:45Z</dcterms:created>
  <dcterms:modified xmlns:dcterms="http://purl.org/dc/terms/" xmlns:xsi="http://www.w3.org/2001/XMLSchema-instance" xsi:type="dcterms:W3CDTF">2026-07-21T15:06:45Z</dcterms:modified>
</cp:coreProperties>
</file>