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ventaire de caisse" sheetId="1" state="visible" r:id="rId1"/>
    <sheet xmlns:r="http://schemas.openxmlformats.org/officeDocument/2006/relationships" name="Suivi journalier" sheetId="2" state="visible" r:id="rId2"/>
    <sheet xmlns:r="http://schemas.openxmlformats.org/officeDocument/2006/relationships" name="Tableau de bord" sheetId="3" state="visible" r:id="rId3"/>
    <sheet xmlns:r="http://schemas.openxmlformats.org/officeDocument/2006/relationships" name="Mode d'emploi" sheetId="4" state="visible" r:id="rId4"/>
  </sheets>
  <definedNames/>
  <calcPr calcId="124519" fullCalcOnLoad="1"/>
</workbook>
</file>

<file path=xl/styles.xml><?xml version="1.0" encoding="utf-8"?>
<styleSheet xmlns="http://schemas.openxmlformats.org/spreadsheetml/2006/main">
  <numFmts count="2">
    <numFmt numFmtId="164" formatCode="# ##0,00 &quot;€&quot;"/>
    <numFmt numFmtId="165" formatCode="DD/MM/YYYY"/>
  </numFmts>
  <fonts count="5">
    <font>
      <name val="Calibri"/>
      <family val="2"/>
      <color theme="1"/>
      <sz val="11"/>
      <scheme val="minor"/>
    </font>
    <font>
      <name val="Calibri"/>
      <b val="1"/>
      <color rgb="000F766E"/>
      <sz val="16"/>
    </font>
    <font>
      <name val="Calibri"/>
      <b val="1"/>
      <sz val="10"/>
    </font>
    <font>
      <name val="Calibri"/>
      <b val="1"/>
      <color rgb="00FFFFFF"/>
      <sz val="11"/>
    </font>
    <font>
      <name val="Calibri"/>
      <sz val="10"/>
    </font>
  </fonts>
  <fills count="7">
    <fill>
      <patternFill/>
    </fill>
    <fill>
      <patternFill patternType="gray125"/>
    </fill>
    <fill>
      <patternFill patternType="solid">
        <fgColor rgb="00FFFBEB"/>
      </patternFill>
    </fill>
    <fill>
      <patternFill patternType="solid">
        <fgColor rgb="000F766E"/>
      </patternFill>
    </fill>
    <fill>
      <patternFill patternType="solid">
        <fgColor rgb="00F0FDFA"/>
      </patternFill>
    </fill>
    <fill>
      <patternFill patternType="solid">
        <fgColor rgb="00FFFFFF"/>
      </patternFill>
    </fill>
    <fill>
      <patternFill patternType="solid">
        <fgColor rgb="0014B8A6"/>
      </patternFill>
    </fill>
  </fills>
  <borders count="6">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top style="thin">
        <color rgb="00D1D5DB"/>
      </top>
      <bottom style="thin">
        <color rgb="00D1D5DB"/>
      </bottom>
      <diagonal/>
    </border>
    <border>
      <left/>
      <right style="thin">
        <color rgb="00D1D5DB"/>
      </right>
      <top style="thin">
        <color rgb="00D1D5DB"/>
      </top>
      <bottom style="thin">
        <color rgb="00D1D5DB"/>
      </bottom>
      <diagonal/>
    </border>
  </borders>
  <cellStyleXfs count="1">
    <xf numFmtId="0" fontId="0" fillId="0" borderId="0"/>
  </cellStyleXfs>
  <cellXfs count="39">
    <xf numFmtId="0" fontId="0" fillId="0" borderId="0" pivotButton="0" quotePrefix="0" xfId="0"/>
    <xf numFmtId="0" fontId="1" fillId="0" borderId="0" applyAlignment="1" pivotButton="0" quotePrefix="0" xfId="0">
      <alignment horizontal="center" vertical="center"/>
    </xf>
    <xf numFmtId="0" fontId="2" fillId="0" borderId="0" pivotButton="0" quotePrefix="0" xfId="0"/>
    <xf numFmtId="0" fontId="0" fillId="2" borderId="1" applyAlignment="1" pivotButton="0" quotePrefix="0" xfId="0">
      <alignment horizontal="center" vertical="center"/>
    </xf>
    <xf numFmtId="0" fontId="3" fillId="3" borderId="1" applyAlignment="1" pivotButton="0" quotePrefix="0" xfId="0">
      <alignment horizontal="center" vertical="center"/>
    </xf>
    <xf numFmtId="0" fontId="4" fillId="4" borderId="1" applyAlignment="1" pivotButton="0" quotePrefix="0" xfId="0">
      <alignment horizontal="left" vertical="center"/>
    </xf>
    <xf numFmtId="0" fontId="4" fillId="4" borderId="1" applyAlignment="1" pivotButton="0" quotePrefix="0" xfId="0">
      <alignment horizontal="center" vertical="center"/>
    </xf>
    <xf numFmtId="164" fontId="0" fillId="4" borderId="1" applyAlignment="1" pivotButton="0" quotePrefix="0" xfId="0">
      <alignment horizontal="center" vertical="center"/>
    </xf>
    <xf numFmtId="0" fontId="4" fillId="5" borderId="1" applyAlignment="1" pivotButton="0" quotePrefix="0" xfId="0">
      <alignment horizontal="left" vertical="center"/>
    </xf>
    <xf numFmtId="0" fontId="4" fillId="5" borderId="1" applyAlignment="1" pivotButton="0" quotePrefix="0" xfId="0">
      <alignment horizontal="center" vertical="center"/>
    </xf>
    <xf numFmtId="164" fontId="0" fillId="5" borderId="1" applyAlignment="1" pivotButton="0" quotePrefix="0" xfId="0">
      <alignment horizontal="center" vertical="center"/>
    </xf>
    <xf numFmtId="0" fontId="3" fillId="6" borderId="1" applyAlignment="1" pivotButton="0" quotePrefix="0" xfId="0">
      <alignment horizontal="center" vertical="center"/>
    </xf>
    <xf numFmtId="0" fontId="3" fillId="6" borderId="1" pivotButton="0" quotePrefix="0" xfId="0"/>
    <xf numFmtId="164" fontId="3" fillId="6" borderId="1" pivotButton="0" quotePrefix="0" xfId="0"/>
    <xf numFmtId="0" fontId="4" fillId="0" borderId="1" pivotButton="0" quotePrefix="0" xfId="0"/>
    <xf numFmtId="0" fontId="0" fillId="0" borderId="1" pivotButton="0" quotePrefix="0" xfId="0"/>
    <xf numFmtId="164" fontId="2" fillId="2" borderId="1" pivotButton="0" quotePrefix="0" xfId="0"/>
    <xf numFmtId="164" fontId="2" fillId="0" borderId="1" pivotButton="0" quotePrefix="0" xfId="0"/>
    <xf numFmtId="0" fontId="2" fillId="0" borderId="1" pivotButton="0" quotePrefix="0" xfId="0"/>
    <xf numFmtId="165" fontId="4" fillId="4" borderId="1" applyAlignment="1" pivotButton="0" quotePrefix="0" xfId="0">
      <alignment horizontal="center" vertical="center"/>
    </xf>
    <xf numFmtId="164" fontId="4" fillId="2" borderId="1" applyAlignment="1" pivotButton="0" quotePrefix="0" xfId="0">
      <alignment horizontal="center" vertical="center"/>
    </xf>
    <xf numFmtId="164" fontId="4" fillId="4" borderId="1" applyAlignment="1" pivotButton="0" quotePrefix="0" xfId="0">
      <alignment horizontal="center" vertical="center"/>
    </xf>
    <xf numFmtId="165" fontId="4" fillId="5" borderId="1" applyAlignment="1" pivotButton="0" quotePrefix="0" xfId="0">
      <alignment horizontal="center" vertical="center"/>
    </xf>
    <xf numFmtId="164" fontId="4" fillId="5" borderId="1" applyAlignment="1" pivotButton="0" quotePrefix="0" xfId="0">
      <alignment horizontal="center" vertical="center"/>
    </xf>
    <xf numFmtId="0" fontId="3" fillId="6" borderId="0" pivotButton="0" quotePrefix="0" xfId="0"/>
    <xf numFmtId="0" fontId="4" fillId="4" borderId="1" pivotButton="0" quotePrefix="0" xfId="0"/>
    <xf numFmtId="164" fontId="2" fillId="4" borderId="1" pivotButton="0" quotePrefix="0" xfId="0"/>
    <xf numFmtId="165" fontId="0" fillId="0" borderId="1" pivotButton="0" quotePrefix="0" xfId="0"/>
    <xf numFmtId="164" fontId="0" fillId="0" borderId="1" pivotButton="0" quotePrefix="0" xfId="0"/>
    <xf numFmtId="0" fontId="4" fillId="5" borderId="1" pivotButton="0" quotePrefix="0" xfId="0"/>
    <xf numFmtId="164" fontId="2" fillId="5" borderId="1" pivotButton="0" quotePrefix="0" xfId="0"/>
    <xf numFmtId="0" fontId="2" fillId="5" borderId="1" pivotButton="0" quotePrefix="0" xfId="0"/>
    <xf numFmtId="0" fontId="2" fillId="4" borderId="1" pivotButton="0" quotePrefix="0" xfId="0"/>
    <xf numFmtId="0" fontId="2" fillId="5" borderId="1" applyAlignment="1" pivotButton="0" quotePrefix="0" xfId="0">
      <alignment vertical="top" wrapText="1"/>
    </xf>
    <xf numFmtId="0" fontId="4" fillId="5" borderId="1" applyAlignment="1" pivotButton="0" quotePrefix="0" xfId="0">
      <alignment vertical="top" wrapText="1"/>
    </xf>
    <xf numFmtId="0" fontId="2" fillId="4" borderId="1" applyAlignment="1" pivotButton="0" quotePrefix="0" xfId="0">
      <alignment vertical="top" wrapText="1"/>
    </xf>
    <xf numFmtId="0" fontId="4" fillId="4" borderId="1" applyAlignment="1" pivotButton="0" quotePrefix="0" xfId="0">
      <alignment vertical="top" wrapText="1"/>
    </xf>
    <xf numFmtId="0" fontId="0" fillId="0" borderId="4" pivotButton="0" quotePrefix="0" xfId="0"/>
    <xf numFmtId="0" fontId="0" fillId="0" borderId="5" pivotButton="0" quotePrefix="0" xfId="0"/>
  </cellXfs>
  <cellStyles count="1">
    <cellStyle name="Normal" xfId="0" builtinId="0" hidden="0"/>
  </cellStyles>
  <dxfs count="2">
    <dxf>
      <font>
        <name val="Calibri"/>
        <b val="1"/>
        <color rgb="0022C55E"/>
        <sz val="10"/>
      </font>
      <fill>
        <patternFill patternType="solid">
          <fgColor rgb="00DCFCE7"/>
        </patternFill>
      </fill>
    </dxf>
    <dxf>
      <font>
        <name val="Calibri"/>
        <b val="1"/>
        <color rgb="00DC2626"/>
        <sz val="10"/>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Écarts de caisse par jour</a:t>
            </a:r>
          </a:p>
        </rich>
      </tx>
    </title>
    <plotArea>
      <barChart>
        <barDir val="col"/>
        <grouping val="clustered"/>
        <ser>
          <idx val="0"/>
          <order val="0"/>
          <tx>
            <strRef>
              <f>'Tableau de bord'!E3</f>
            </strRef>
          </tx>
          <spPr>
            <a:solidFill xmlns:a="http://schemas.openxmlformats.org/drawingml/2006/main">
              <a:srgbClr val="0F766E"/>
            </a:solidFill>
            <a:ln xmlns:a="http://schemas.openxmlformats.org/drawingml/2006/main">
              <a:prstDash val="solid"/>
            </a:ln>
          </spPr>
          <cat>
            <numRef>
              <f>'Tableau de bord'!$D$4:$D$12</f>
            </numRef>
          </cat>
          <val>
            <numRef>
              <f>'Tableau de bord'!$E$4:$E$12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Date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Écart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du fond de caisse par dénomination</a:t>
            </a:r>
          </a:p>
        </rich>
      </tx>
    </title>
    <plotArea>
      <pieChart>
        <varyColors val="1"/>
        <ser>
          <idx val="0"/>
          <order val="0"/>
          <tx>
            <strRef>
              <f>'Tableau de bord'!H3</f>
            </strRef>
          </tx>
          <spPr>
            <a:ln xmlns:a="http://schemas.openxmlformats.org/drawingml/2006/main">
              <a:prstDash val="solid"/>
            </a:ln>
          </spPr>
          <cat>
            <numRef>
              <f>'Tableau de bord'!$G$4:$G$13</f>
            </numRef>
          </cat>
          <val>
            <numRef>
              <f>'Tableau de bord'!$H$4:$H$13</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7</col>
      <colOff>0</colOff>
      <row>2</row>
      <rowOff>0</rowOff>
    </from>
    <ext cx="648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7</col>
      <colOff>0</colOff>
      <row>20</row>
      <rowOff>0</rowOff>
    </from>
    <ext cx="648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26" customWidth="1" min="1" max="1"/>
    <col width="12" customWidth="1" min="2" max="2"/>
    <col width="16" customWidth="1" min="3" max="3"/>
    <col width="14" customWidth="1" min="4" max="4"/>
    <col width="16" customWidth="1" min="5" max="5"/>
  </cols>
  <sheetData>
    <row r="1">
      <c r="A1" s="1" t="inlineStr">
        <is>
          <t>INVENTAIRE DE CAISSE - COMMERCE LES SAVEURS DE PARIS</t>
        </is>
      </c>
    </row>
    <row r="2">
      <c r="A2" s="2" t="inlineStr">
        <is>
          <t>Date de comptage :</t>
        </is>
      </c>
      <c r="B2" s="3" t="inlineStr">
        <is>
          <t>15/07/2026</t>
        </is>
      </c>
    </row>
    <row r="3"/>
    <row r="4">
      <c r="A4" s="4" t="inlineStr">
        <is>
          <t>Dénomination</t>
        </is>
      </c>
      <c r="B4" s="4" t="inlineStr">
        <is>
          <t>Type</t>
        </is>
      </c>
      <c r="C4" s="4" t="inlineStr">
        <is>
          <t>Valeur unitaire (€)</t>
        </is>
      </c>
      <c r="D4" s="4" t="inlineStr">
        <is>
          <t>Quantité</t>
        </is>
      </c>
      <c r="E4" s="4" t="inlineStr">
        <is>
          <t>Montant total (€)</t>
        </is>
      </c>
    </row>
    <row r="5">
      <c r="A5" s="5" t="inlineStr">
        <is>
          <t>Billet 50 €</t>
        </is>
      </c>
      <c r="B5" s="6" t="inlineStr">
        <is>
          <t>Billet</t>
        </is>
      </c>
      <c r="C5" s="7" t="n">
        <v>50</v>
      </c>
      <c r="D5" s="3" t="n">
        <v>8</v>
      </c>
      <c r="E5" s="7">
        <f>C5*D5</f>
        <v/>
      </c>
    </row>
    <row r="6">
      <c r="A6" s="8" t="inlineStr">
        <is>
          <t>Billet 20 €</t>
        </is>
      </c>
      <c r="B6" s="9" t="inlineStr">
        <is>
          <t>Billet</t>
        </is>
      </c>
      <c r="C6" s="10" t="n">
        <v>20</v>
      </c>
      <c r="D6" s="3" t="n">
        <v>15</v>
      </c>
      <c r="E6" s="10">
        <f>C6*D6</f>
        <v/>
      </c>
    </row>
    <row r="7">
      <c r="A7" s="5" t="inlineStr">
        <is>
          <t>Billet 10 €</t>
        </is>
      </c>
      <c r="B7" s="6" t="inlineStr">
        <is>
          <t>Billet</t>
        </is>
      </c>
      <c r="C7" s="7" t="n">
        <v>10</v>
      </c>
      <c r="D7" s="3" t="n">
        <v>22</v>
      </c>
      <c r="E7" s="7">
        <f>C7*D7</f>
        <v/>
      </c>
    </row>
    <row r="8">
      <c r="A8" s="8" t="inlineStr">
        <is>
          <t>Billet 5 €</t>
        </is>
      </c>
      <c r="B8" s="9" t="inlineStr">
        <is>
          <t>Billet</t>
        </is>
      </c>
      <c r="C8" s="10" t="n">
        <v>5</v>
      </c>
      <c r="D8" s="3" t="n">
        <v>30</v>
      </c>
      <c r="E8" s="10">
        <f>C8*D8</f>
        <v/>
      </c>
    </row>
    <row r="9">
      <c r="A9" s="5" t="inlineStr">
        <is>
          <t>Pièce 2 €</t>
        </is>
      </c>
      <c r="B9" s="6" t="inlineStr">
        <is>
          <t>Pièce</t>
        </is>
      </c>
      <c r="C9" s="7" t="n">
        <v>2</v>
      </c>
      <c r="D9" s="3" t="n">
        <v>45</v>
      </c>
      <c r="E9" s="7">
        <f>C9*D9</f>
        <v/>
      </c>
    </row>
    <row r="10">
      <c r="A10" s="8" t="inlineStr">
        <is>
          <t>Pièce 1 €</t>
        </is>
      </c>
      <c r="B10" s="9" t="inlineStr">
        <is>
          <t>Pièce</t>
        </is>
      </c>
      <c r="C10" s="10" t="n">
        <v>1</v>
      </c>
      <c r="D10" s="3" t="n">
        <v>60</v>
      </c>
      <c r="E10" s="10">
        <f>C10*D10</f>
        <v/>
      </c>
    </row>
    <row r="11">
      <c r="A11" s="5" t="inlineStr">
        <is>
          <t>Pièce 0,50 €</t>
        </is>
      </c>
      <c r="B11" s="6" t="inlineStr">
        <is>
          <t>Pièce</t>
        </is>
      </c>
      <c r="C11" s="7" t="n">
        <v>0.5</v>
      </c>
      <c r="D11" s="3" t="n">
        <v>40</v>
      </c>
      <c r="E11" s="7">
        <f>C11*D11</f>
        <v/>
      </c>
    </row>
    <row r="12">
      <c r="A12" s="8" t="inlineStr">
        <is>
          <t>Pièce 0,20 €</t>
        </is>
      </c>
      <c r="B12" s="9" t="inlineStr">
        <is>
          <t>Pièce</t>
        </is>
      </c>
      <c r="C12" s="10" t="n">
        <v>0.2</v>
      </c>
      <c r="D12" s="3" t="n">
        <v>55</v>
      </c>
      <c r="E12" s="10">
        <f>C12*D12</f>
        <v/>
      </c>
    </row>
    <row r="13">
      <c r="A13" s="5" t="inlineStr">
        <is>
          <t>Pièce 0,10 €</t>
        </is>
      </c>
      <c r="B13" s="6" t="inlineStr">
        <is>
          <t>Pièce</t>
        </is>
      </c>
      <c r="C13" s="7" t="n">
        <v>0.1</v>
      </c>
      <c r="D13" s="3" t="n">
        <v>70</v>
      </c>
      <c r="E13" s="7">
        <f>C13*D13</f>
        <v/>
      </c>
    </row>
    <row r="14">
      <c r="A14" s="8" t="inlineStr">
        <is>
          <t>Pièce 0,05 €</t>
        </is>
      </c>
      <c r="B14" s="9" t="inlineStr">
        <is>
          <t>Pièce</t>
        </is>
      </c>
      <c r="C14" s="10" t="n">
        <v>0.05</v>
      </c>
      <c r="D14" s="3" t="n">
        <v>35</v>
      </c>
      <c r="E14" s="10">
        <f>C14*D14</f>
        <v/>
      </c>
    </row>
    <row r="15">
      <c r="A15" s="11" t="inlineStr">
        <is>
          <t>TOTAL</t>
        </is>
      </c>
      <c r="B15" s="37" t="n"/>
      <c r="C15" s="38" t="n"/>
      <c r="D15" s="12">
        <f>SUM(D5:D14)</f>
        <v/>
      </c>
      <c r="E15" s="13">
        <f>SUM(E5:E14)</f>
        <v/>
      </c>
    </row>
    <row r="16"/>
    <row r="17">
      <c r="A17" s="11" t="inlineStr">
        <is>
          <t>RÉCAPITULATIF DE CONTRÔLE</t>
        </is>
      </c>
      <c r="B17" s="37" t="n"/>
      <c r="C17" s="37" t="n"/>
      <c r="D17" s="37" t="n"/>
      <c r="E17" s="38" t="n"/>
    </row>
    <row r="18">
      <c r="A18" s="14" t="inlineStr">
        <is>
          <t>Fond de caisse théorique attendu (€)</t>
        </is>
      </c>
      <c r="B18" s="37" t="n"/>
      <c r="C18" s="38" t="n"/>
      <c r="D18" s="16" t="n">
        <v>515</v>
      </c>
    </row>
    <row r="19">
      <c r="A19" s="14" t="inlineStr">
        <is>
          <t>Montant total compté (€)</t>
        </is>
      </c>
      <c r="B19" s="37" t="n"/>
      <c r="C19" s="38" t="n"/>
      <c r="D19" s="17">
        <f>E15</f>
        <v/>
      </c>
    </row>
    <row r="20">
      <c r="A20" s="14" t="inlineStr">
        <is>
          <t>Écart (€)</t>
        </is>
      </c>
      <c r="B20" s="37" t="n"/>
      <c r="C20" s="38" t="n"/>
      <c r="D20" s="17">
        <f>D19-D18</f>
        <v/>
      </c>
    </row>
    <row r="21">
      <c r="A21" s="14" t="inlineStr">
        <is>
          <t>Statut</t>
        </is>
      </c>
      <c r="B21" s="37" t="n"/>
      <c r="C21" s="38" t="n"/>
      <c r="D21" s="18">
        <f>IF(ABS(D20)&lt;=1,"Caisse équilibrée",IF(D20&gt;1,"Excédent","Manquant"))</f>
        <v/>
      </c>
    </row>
  </sheetData>
  <mergeCells count="7">
    <mergeCell ref="A1:E1"/>
    <mergeCell ref="A15:C15"/>
    <mergeCell ref="A17:E17"/>
    <mergeCell ref="A18:C18"/>
    <mergeCell ref="A19:C19"/>
    <mergeCell ref="A20:C20"/>
    <mergeCell ref="A21:C21"/>
  </mergeCells>
  <conditionalFormatting sqref="D20">
    <cfRule type="expression" priority="1" dxfId="0">
      <formula>ABS(D20)&lt;=1</formula>
    </cfRule>
    <cfRule type="expression" priority="2" dxfId="1">
      <formula>ABS(D20)&gt;1</formula>
    </cfRule>
  </conditionalFormatting>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7"/>
  <sheetViews>
    <sheetView workbookViewId="0">
      <selection activeCell="A1" sqref="A1"/>
    </sheetView>
  </sheetViews>
  <sheetFormatPr baseColWidth="8" defaultRowHeight="15"/>
  <cols>
    <col width="13" customWidth="1" min="1" max="1"/>
    <col width="12" customWidth="1" min="2" max="2"/>
    <col width="12" customWidth="1" min="3" max="3"/>
    <col width="14" customWidth="1" min="4" max="4"/>
    <col width="16" customWidth="1" min="5" max="5"/>
    <col width="16" customWidth="1" min="6" max="6"/>
    <col width="16" customWidth="1" min="7" max="7"/>
    <col width="12" customWidth="1" min="8" max="8"/>
    <col width="16" customWidth="1" min="9" max="9"/>
    <col width="12" customWidth="1" min="11" max="11"/>
    <col width="10" customWidth="1" min="12" max="12"/>
  </cols>
  <sheetData>
    <row r="1">
      <c r="A1" s="1" t="inlineStr">
        <is>
          <t>SUIVI JOURNALIER DES CAISSES</t>
        </is>
      </c>
    </row>
    <row r="2"/>
    <row r="3">
      <c r="A3" s="4" t="inlineStr">
        <is>
          <t>Date</t>
        </is>
      </c>
      <c r="B3" s="4" t="inlineStr">
        <is>
          <t>Caissier</t>
        </is>
      </c>
      <c r="C3" s="4" t="inlineStr">
        <is>
          <t>Code caissier</t>
        </is>
      </c>
      <c r="D3" s="4" t="inlineStr">
        <is>
          <t>Fond initial (€)</t>
        </is>
      </c>
      <c r="E3" s="4" t="inlineStr">
        <is>
          <t>Ventes espèces (€)</t>
        </is>
      </c>
      <c r="F3" s="4" t="inlineStr">
        <is>
          <t>Total théorique (€)</t>
        </is>
      </c>
      <c r="G3" s="4" t="inlineStr">
        <is>
          <t>Montant compté (€)</t>
        </is>
      </c>
      <c r="H3" s="4" t="inlineStr">
        <is>
          <t>Écart (€)</t>
        </is>
      </c>
      <c r="I3" s="4" t="inlineStr">
        <is>
          <t>Statut</t>
        </is>
      </c>
      <c r="K3" s="11" t="inlineStr">
        <is>
          <t>Caissier</t>
        </is>
      </c>
      <c r="L3" s="11" t="inlineStr">
        <is>
          <t>Code</t>
        </is>
      </c>
    </row>
    <row r="4">
      <c r="A4" s="19" t="inlineStr">
        <is>
          <t>01/07/2026</t>
        </is>
      </c>
      <c r="B4" s="6" t="inlineStr">
        <is>
          <t>Camille</t>
        </is>
      </c>
      <c r="C4" s="6">
        <f>IFERROR(VLOOKUP(B4,$K$4:$L$12,2,0),"")</f>
        <v/>
      </c>
      <c r="D4" s="20" t="n">
        <v>150</v>
      </c>
      <c r="E4" s="20" t="n">
        <v>385.6</v>
      </c>
      <c r="F4" s="21">
        <f>D4+E4</f>
        <v/>
      </c>
      <c r="G4" s="20" t="n">
        <v>296.1</v>
      </c>
      <c r="H4" s="21">
        <f>G4-F4</f>
        <v/>
      </c>
      <c r="I4" s="6">
        <f>IF(ABS(H4)&lt;=1,"Équilibrée",IF(H4&gt;1,"Excédent","Manquant"))</f>
        <v/>
      </c>
      <c r="K4" s="14" t="inlineStr">
        <is>
          <t>Camille</t>
        </is>
      </c>
      <c r="L4" s="14" t="inlineStr">
        <is>
          <t>C001</t>
        </is>
      </c>
    </row>
    <row r="5">
      <c r="A5" s="22" t="inlineStr">
        <is>
          <t>02/07/2026</t>
        </is>
      </c>
      <c r="B5" s="9" t="inlineStr">
        <is>
          <t>Julien</t>
        </is>
      </c>
      <c r="C5" s="9">
        <f>IFERROR(VLOOKUP(B5,$K$4:$L$12,2,0),"")</f>
        <v/>
      </c>
      <c r="D5" s="20" t="n">
        <v>150</v>
      </c>
      <c r="E5" s="20" t="n">
        <v>412.3</v>
      </c>
      <c r="F5" s="23">
        <f>D5+E5</f>
        <v/>
      </c>
      <c r="G5" s="20" t="n">
        <v>561.9</v>
      </c>
      <c r="H5" s="23">
        <f>G5-F5</f>
        <v/>
      </c>
      <c r="I5" s="9">
        <f>IF(ABS(H5)&lt;=1,"Équilibrée",IF(H5&gt;1,"Excédent","Manquant"))</f>
        <v/>
      </c>
      <c r="K5" s="14" t="inlineStr">
        <is>
          <t>Julien</t>
        </is>
      </c>
      <c r="L5" s="14" t="inlineStr">
        <is>
          <t>C002</t>
        </is>
      </c>
    </row>
    <row r="6">
      <c r="A6" s="19" t="inlineStr">
        <is>
          <t>03/07/2026</t>
        </is>
      </c>
      <c r="B6" s="6" t="inlineStr">
        <is>
          <t>Léa</t>
        </is>
      </c>
      <c r="C6" s="6">
        <f>IFERROR(VLOOKUP(B6,$K$4:$L$12,2,0),"")</f>
        <v/>
      </c>
      <c r="D6" s="20" t="n">
        <v>150</v>
      </c>
      <c r="E6" s="20" t="n">
        <v>298.75</v>
      </c>
      <c r="F6" s="21">
        <f>D6+E6</f>
        <v/>
      </c>
      <c r="G6" s="20" t="n">
        <v>448.75</v>
      </c>
      <c r="H6" s="21">
        <f>G6-F6</f>
        <v/>
      </c>
      <c r="I6" s="6">
        <f>IF(ABS(H6)&lt;=1,"Équilibrée",IF(H6&gt;1,"Excédent","Manquant"))</f>
        <v/>
      </c>
      <c r="K6" s="14" t="inlineStr">
        <is>
          <t>Léa</t>
        </is>
      </c>
      <c r="L6" s="14" t="inlineStr">
        <is>
          <t>C003</t>
        </is>
      </c>
    </row>
    <row r="7">
      <c r="A7" s="22" t="inlineStr">
        <is>
          <t>04/07/2026</t>
        </is>
      </c>
      <c r="B7" s="9" t="inlineStr">
        <is>
          <t>Thomas</t>
        </is>
      </c>
      <c r="C7" s="9">
        <f>IFERROR(VLOOKUP(B7,$K$4:$L$12,2,0),"")</f>
        <v/>
      </c>
      <c r="D7" s="20" t="n">
        <v>150</v>
      </c>
      <c r="E7" s="20" t="n">
        <v>356.2</v>
      </c>
      <c r="F7" s="23">
        <f>D7+E7</f>
        <v/>
      </c>
      <c r="G7" s="20" t="n">
        <v>505.1</v>
      </c>
      <c r="H7" s="23">
        <f>G7-F7</f>
        <v/>
      </c>
      <c r="I7" s="9">
        <f>IF(ABS(H7)&lt;=1,"Équilibrée",IF(H7&gt;1,"Excédent","Manquant"))</f>
        <v/>
      </c>
      <c r="K7" s="14" t="inlineStr">
        <is>
          <t>Thomas</t>
        </is>
      </c>
      <c r="L7" s="14" t="inlineStr">
        <is>
          <t>C004</t>
        </is>
      </c>
    </row>
    <row r="8">
      <c r="A8" s="19" t="inlineStr">
        <is>
          <t>07/07/2026</t>
        </is>
      </c>
      <c r="B8" s="6" t="inlineStr">
        <is>
          <t>Chloé</t>
        </is>
      </c>
      <c r="C8" s="6">
        <f>IFERROR(VLOOKUP(B8,$K$4:$L$12,2,0),"")</f>
        <v/>
      </c>
      <c r="D8" s="20" t="n">
        <v>150</v>
      </c>
      <c r="E8" s="20" t="n">
        <v>470.9</v>
      </c>
      <c r="F8" s="21">
        <f>D8+E8</f>
        <v/>
      </c>
      <c r="G8" s="20" t="n">
        <v>619.4</v>
      </c>
      <c r="H8" s="21">
        <f>G8-F8</f>
        <v/>
      </c>
      <c r="I8" s="6">
        <f>IF(ABS(H8)&lt;=1,"Équilibrée",IF(H8&gt;1,"Excédent","Manquant"))</f>
        <v/>
      </c>
      <c r="K8" s="14" t="inlineStr">
        <is>
          <t>Chloé</t>
        </is>
      </c>
      <c r="L8" s="14" t="inlineStr">
        <is>
          <t>C005</t>
        </is>
      </c>
    </row>
    <row r="9">
      <c r="A9" s="22" t="inlineStr">
        <is>
          <t>08/07/2026</t>
        </is>
      </c>
      <c r="B9" s="9" t="inlineStr">
        <is>
          <t>Nicolas</t>
        </is>
      </c>
      <c r="C9" s="9">
        <f>IFERROR(VLOOKUP(B9,$K$4:$L$12,2,0),"")</f>
        <v/>
      </c>
      <c r="D9" s="20" t="n">
        <v>150</v>
      </c>
      <c r="E9" s="20" t="n">
        <v>325.4</v>
      </c>
      <c r="F9" s="23">
        <f>D9+E9</f>
        <v/>
      </c>
      <c r="G9" s="20" t="n">
        <v>474.9</v>
      </c>
      <c r="H9" s="23">
        <f>G9-F9</f>
        <v/>
      </c>
      <c r="I9" s="9">
        <f>IF(ABS(H9)&lt;=1,"Équilibrée",IF(H9&gt;1,"Excédent","Manquant"))</f>
        <v/>
      </c>
      <c r="K9" s="14" t="inlineStr">
        <is>
          <t>Nicolas</t>
        </is>
      </c>
      <c r="L9" s="14" t="inlineStr">
        <is>
          <t>C006</t>
        </is>
      </c>
    </row>
    <row r="10">
      <c r="A10" s="19" t="inlineStr">
        <is>
          <t>09/07/2026</t>
        </is>
      </c>
      <c r="B10" s="6" t="inlineStr">
        <is>
          <t>Manon</t>
        </is>
      </c>
      <c r="C10" s="6">
        <f>IFERROR(VLOOKUP(B10,$K$4:$L$12,2,0),"")</f>
        <v/>
      </c>
      <c r="D10" s="20" t="n">
        <v>150</v>
      </c>
      <c r="E10" s="20" t="n">
        <v>389.15</v>
      </c>
      <c r="F10" s="21">
        <f>D10+E10</f>
        <v/>
      </c>
      <c r="G10" s="20" t="n">
        <v>540.65</v>
      </c>
      <c r="H10" s="21">
        <f>G10-F10</f>
        <v/>
      </c>
      <c r="I10" s="6">
        <f>IF(ABS(H10)&lt;=1,"Équilibrée",IF(H10&gt;1,"Excédent","Manquant"))</f>
        <v/>
      </c>
      <c r="K10" s="14" t="inlineStr">
        <is>
          <t>Manon</t>
        </is>
      </c>
      <c r="L10" s="14" t="inlineStr">
        <is>
          <t>C007</t>
        </is>
      </c>
    </row>
    <row r="11">
      <c r="A11" s="22" t="inlineStr">
        <is>
          <t>10/07/2026</t>
        </is>
      </c>
      <c r="B11" s="9" t="inlineStr">
        <is>
          <t>Antoine</t>
        </is>
      </c>
      <c r="C11" s="9">
        <f>IFERROR(VLOOKUP(B11,$K$4:$L$12,2,0),"")</f>
        <v/>
      </c>
      <c r="D11" s="20" t="n">
        <v>150</v>
      </c>
      <c r="E11" s="20" t="n">
        <v>401.5</v>
      </c>
      <c r="F11" s="23">
        <f>D11+E11</f>
        <v/>
      </c>
      <c r="G11" s="20" t="n">
        <v>550</v>
      </c>
      <c r="H11" s="23">
        <f>G11-F11</f>
        <v/>
      </c>
      <c r="I11" s="9">
        <f>IF(ABS(H11)&lt;=1,"Équilibrée",IF(H11&gt;1,"Excédent","Manquant"))</f>
        <v/>
      </c>
      <c r="K11" s="14" t="inlineStr">
        <is>
          <t>Antoine</t>
        </is>
      </c>
      <c r="L11" s="14" t="inlineStr">
        <is>
          <t>C008</t>
        </is>
      </c>
    </row>
    <row r="12">
      <c r="A12" s="19" t="inlineStr">
        <is>
          <t>11/07/2026</t>
        </is>
      </c>
      <c r="B12" s="6" t="inlineStr">
        <is>
          <t>Sarah</t>
        </is>
      </c>
      <c r="C12" s="6">
        <f>IFERROR(VLOOKUP(B12,$K$4:$L$12,2,0),"")</f>
        <v/>
      </c>
      <c r="D12" s="20" t="n">
        <v>150</v>
      </c>
      <c r="E12" s="20" t="n">
        <v>275.8</v>
      </c>
      <c r="F12" s="21">
        <f>D12+E12</f>
        <v/>
      </c>
      <c r="G12" s="20" t="n">
        <v>424.3</v>
      </c>
      <c r="H12" s="21">
        <f>G12-F12</f>
        <v/>
      </c>
      <c r="I12" s="6">
        <f>IF(ABS(H12)&lt;=1,"Équilibrée",IF(H12&gt;1,"Excédent","Manquant"))</f>
        <v/>
      </c>
      <c r="K12" s="14" t="inlineStr">
        <is>
          <t>Sarah</t>
        </is>
      </c>
      <c r="L12" s="14" t="inlineStr">
        <is>
          <t>C009</t>
        </is>
      </c>
    </row>
    <row r="13">
      <c r="A13" s="12" t="n"/>
      <c r="B13" s="12" t="inlineStr">
        <is>
          <t>TOTAUX / MOYENNES</t>
        </is>
      </c>
      <c r="C13" s="12" t="n"/>
      <c r="D13" s="13">
        <f>SUM(D4:D12)</f>
        <v/>
      </c>
      <c r="E13" s="13">
        <f>SUM(E4:E12)</f>
        <v/>
      </c>
      <c r="F13" s="13">
        <f>SUM(F4:F12)</f>
        <v/>
      </c>
      <c r="G13" s="13">
        <f>SUM(G4:G12)</f>
        <v/>
      </c>
      <c r="H13" s="13">
        <f>SUM(H4:H12)</f>
        <v/>
      </c>
      <c r="I13" s="13">
        <f>IFERROR(AVERAGE(H4:H12),0)</f>
        <v/>
      </c>
    </row>
    <row r="14"/>
    <row r="15">
      <c r="A15" s="14" t="inlineStr">
        <is>
          <t>Nombre de jours équilibrés</t>
        </is>
      </c>
      <c r="B15" s="38" t="n"/>
      <c r="C15" s="18">
        <f>COUNTIF(I4:I12,"Équilibrée")</f>
        <v/>
      </c>
    </row>
    <row r="16">
      <c r="A16" s="14" t="inlineStr">
        <is>
          <t>Nombre de jours en manquant</t>
        </is>
      </c>
      <c r="B16" s="38" t="n"/>
      <c r="C16" s="18">
        <f>COUNTIF(I4:I12,"Manquant")</f>
        <v/>
      </c>
    </row>
    <row r="17">
      <c r="A17" s="14" t="inlineStr">
        <is>
          <t>Nombre de jours en excédent</t>
        </is>
      </c>
      <c r="B17" s="38" t="n"/>
      <c r="C17" s="18">
        <f>COUNTIF(I4:I12,"Excédent")</f>
        <v/>
      </c>
    </row>
  </sheetData>
  <mergeCells count="4">
    <mergeCell ref="A1:I1"/>
    <mergeCell ref="A15:B15"/>
    <mergeCell ref="A16:B16"/>
    <mergeCell ref="A17:B17"/>
  </mergeCells>
  <conditionalFormatting sqref="H4:H12">
    <cfRule type="expression" priority="1" dxfId="1">
      <formula>H4&lt;0</formula>
    </cfRule>
    <cfRule type="expression" priority="2" dxfId="0">
      <formula>H4&gt;0</formula>
    </cfRule>
  </conditionalFormatting>
  <dataValidations count="1">
    <dataValidation sqref="B4:B12" showErrorMessage="1" showInputMessage="1" allowBlank="1" type="list">
      <formula1>"Camille,Julien,Léa,Thomas,Chloé,Nicolas,Manon,Antoine,Sarah"</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3"/>
  <sheetViews>
    <sheetView workbookViewId="0">
      <selection activeCell="A1" sqref="A1"/>
    </sheetView>
  </sheetViews>
  <sheetFormatPr baseColWidth="8" defaultRowHeight="15"/>
  <cols>
    <col width="34" customWidth="1" min="1" max="1"/>
    <col width="16" customWidth="1" min="2" max="2"/>
  </cols>
  <sheetData>
    <row r="1">
      <c r="A1" s="1" t="inlineStr">
        <is>
          <t>TABLEAU DE BORD - GESTION DE CAISSE</t>
        </is>
      </c>
    </row>
    <row r="2"/>
    <row r="3">
      <c r="A3" s="4" t="inlineStr">
        <is>
          <t>Indicateur</t>
        </is>
      </c>
      <c r="B3" s="4" t="inlineStr">
        <is>
          <t>Valeur</t>
        </is>
      </c>
      <c r="D3" s="24" t="inlineStr">
        <is>
          <t>Date</t>
        </is>
      </c>
      <c r="E3" s="24" t="inlineStr">
        <is>
          <t>Écart (€)</t>
        </is>
      </c>
      <c r="G3" s="24" t="inlineStr">
        <is>
          <t>Dénomination</t>
        </is>
      </c>
      <c r="H3" s="24" t="inlineStr">
        <is>
          <t>Montant (€)</t>
        </is>
      </c>
    </row>
    <row r="4">
      <c r="A4" s="25" t="inlineStr">
        <is>
          <t>Total ventes espèces (période) (€)</t>
        </is>
      </c>
      <c r="B4" s="26">
        <f>'Suivi journalier'!E13</f>
        <v/>
      </c>
      <c r="D4" s="27">
        <f>'Suivi journalier'!A4</f>
        <v/>
      </c>
      <c r="E4" s="28">
        <f>'Suivi journalier'!H4</f>
        <v/>
      </c>
      <c r="G4" s="15">
        <f>'Inventaire de caisse'!A5</f>
        <v/>
      </c>
      <c r="H4" s="28">
        <f>'Inventaire de caisse'!E5</f>
        <v/>
      </c>
    </row>
    <row r="5">
      <c r="A5" s="29" t="inlineStr">
        <is>
          <t>Total théorique (période) (€)</t>
        </is>
      </c>
      <c r="B5" s="30">
        <f>'Suivi journalier'!F13</f>
        <v/>
      </c>
      <c r="D5" s="27">
        <f>'Suivi journalier'!A5</f>
        <v/>
      </c>
      <c r="E5" s="28">
        <f>'Suivi journalier'!H5</f>
        <v/>
      </c>
      <c r="G5" s="15">
        <f>'Inventaire de caisse'!A6</f>
        <v/>
      </c>
      <c r="H5" s="28">
        <f>'Inventaire de caisse'!E6</f>
        <v/>
      </c>
    </row>
    <row r="6">
      <c r="A6" s="25" t="inlineStr">
        <is>
          <t>Total compté (période) (€)</t>
        </is>
      </c>
      <c r="B6" s="26">
        <f>'Suivi journalier'!G13</f>
        <v/>
      </c>
      <c r="D6" s="27">
        <f>'Suivi journalier'!A6</f>
        <v/>
      </c>
      <c r="E6" s="28">
        <f>'Suivi journalier'!H6</f>
        <v/>
      </c>
      <c r="G6" s="15">
        <f>'Inventaire de caisse'!A7</f>
        <v/>
      </c>
      <c r="H6" s="28">
        <f>'Inventaire de caisse'!E7</f>
        <v/>
      </c>
    </row>
    <row r="7">
      <c r="A7" s="29" t="inlineStr">
        <is>
          <t>Écart cumulé (€)</t>
        </is>
      </c>
      <c r="B7" s="30">
        <f>'Suivi journalier'!H13</f>
        <v/>
      </c>
      <c r="D7" s="27">
        <f>'Suivi journalier'!A7</f>
        <v/>
      </c>
      <c r="E7" s="28">
        <f>'Suivi journalier'!H7</f>
        <v/>
      </c>
      <c r="G7" s="15">
        <f>'Inventaire de caisse'!A8</f>
        <v/>
      </c>
      <c r="H7" s="28">
        <f>'Inventaire de caisse'!E8</f>
        <v/>
      </c>
    </row>
    <row r="8">
      <c r="A8" s="25" t="inlineStr">
        <is>
          <t>Écart moyen par jour (€)</t>
        </is>
      </c>
      <c r="B8" s="26">
        <f>'Suivi journalier'!I13</f>
        <v/>
      </c>
      <c r="D8" s="27">
        <f>'Suivi journalier'!A8</f>
        <v/>
      </c>
      <c r="E8" s="28">
        <f>'Suivi journalier'!H8</f>
        <v/>
      </c>
      <c r="G8" s="15">
        <f>'Inventaire de caisse'!A9</f>
        <v/>
      </c>
      <c r="H8" s="28">
        <f>'Inventaire de caisse'!E9</f>
        <v/>
      </c>
    </row>
    <row r="9">
      <c r="A9" s="29" t="inlineStr">
        <is>
          <t>Jours équilibrés</t>
        </is>
      </c>
      <c r="B9" s="31">
        <f>'Suivi journalier'!C15</f>
        <v/>
      </c>
      <c r="D9" s="27">
        <f>'Suivi journalier'!A9</f>
        <v/>
      </c>
      <c r="E9" s="28">
        <f>'Suivi journalier'!H9</f>
        <v/>
      </c>
      <c r="G9" s="15">
        <f>'Inventaire de caisse'!A10</f>
        <v/>
      </c>
      <c r="H9" s="28">
        <f>'Inventaire de caisse'!E10</f>
        <v/>
      </c>
    </row>
    <row r="10">
      <c r="A10" s="25" t="inlineStr">
        <is>
          <t>Jours en manquant</t>
        </is>
      </c>
      <c r="B10" s="32">
        <f>'Suivi journalier'!C16</f>
        <v/>
      </c>
      <c r="D10" s="27">
        <f>'Suivi journalier'!A10</f>
        <v/>
      </c>
      <c r="E10" s="28">
        <f>'Suivi journalier'!H10</f>
        <v/>
      </c>
      <c r="G10" s="15">
        <f>'Inventaire de caisse'!A11</f>
        <v/>
      </c>
      <c r="H10" s="28">
        <f>'Inventaire de caisse'!E11</f>
        <v/>
      </c>
    </row>
    <row r="11">
      <c r="A11" s="29" t="inlineStr">
        <is>
          <t>Jours en excédent</t>
        </is>
      </c>
      <c r="B11" s="31">
        <f>'Suivi journalier'!C17</f>
        <v/>
      </c>
      <c r="D11" s="27">
        <f>'Suivi journalier'!A11</f>
        <v/>
      </c>
      <c r="E11" s="28">
        <f>'Suivi journalier'!H11</f>
        <v/>
      </c>
      <c r="G11" s="15">
        <f>'Inventaire de caisse'!A12</f>
        <v/>
      </c>
      <c r="H11" s="28">
        <f>'Inventaire de caisse'!E12</f>
        <v/>
      </c>
    </row>
    <row r="12">
      <c r="A12" s="25" t="inlineStr">
        <is>
          <t>Montant total en caisse (comptage) (€)</t>
        </is>
      </c>
      <c r="B12" s="26">
        <f>'Inventaire de caisse'!E15</f>
        <v/>
      </c>
      <c r="D12" s="27">
        <f>'Suivi journalier'!A12</f>
        <v/>
      </c>
      <c r="E12" s="28">
        <f>'Suivi journalier'!H12</f>
        <v/>
      </c>
      <c r="G12" s="15">
        <f>'Inventaire de caisse'!A13</f>
        <v/>
      </c>
      <c r="H12" s="28">
        <f>'Inventaire de caisse'!E13</f>
        <v/>
      </c>
    </row>
    <row r="13">
      <c r="G13" s="15">
        <f>'Inventaire de caisse'!A14</f>
        <v/>
      </c>
      <c r="H13" s="28">
        <f>'Inventaire de caisse'!E14</f>
        <v/>
      </c>
    </row>
  </sheetData>
  <mergeCells count="1">
    <mergeCell ref="A1:F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30" customWidth="1" min="1" max="1"/>
    <col width="95" customWidth="1" min="2" max="2"/>
  </cols>
  <sheetData>
    <row r="1">
      <c r="A1" s="1" t="inlineStr">
        <is>
          <t>MODE D'EMPLOI</t>
        </is>
      </c>
    </row>
    <row r="2"/>
    <row r="3" ht="45" customHeight="1">
      <c r="A3" s="33" t="inlineStr">
        <is>
          <t>Objectif du classeur</t>
        </is>
      </c>
      <c r="B3" s="34" t="inlineStr">
        <is>
          <t>Ce modèle permet de gérer l'inventaire de caisse d'un commerce : comptage physique des espèces, suivi journalier des écarts, et tableau de bord synthétique.</t>
        </is>
      </c>
    </row>
    <row r="4" ht="45" customHeight="1">
      <c r="A4" s="35" t="inlineStr">
        <is>
          <t>Feuille 'Inventaire de caisse'</t>
        </is>
      </c>
      <c r="B4" s="36" t="inlineStr">
        <is>
          <t>Saisir dans la colonne 'Quantité' (fond jaune) le nombre de billets et pièces comptés pour chaque dénomination. Le montant total se calcule automatiquement. Le récapitulatif compare le montant compté au fond de caisse théorique attendu et indique le statut (équilibrée, excédent, manquant).</t>
        </is>
      </c>
    </row>
    <row r="5" ht="45" customHeight="1">
      <c r="A5" s="33" t="inlineStr">
        <is>
          <t>Feuille 'Suivi journalier'</t>
        </is>
      </c>
      <c r="B5" s="34" t="inlineStr">
        <is>
          <t>Chaque ligne correspond à une journée de caisse. Saisir la date, le caissier (liste déroulante), le fond initial, les ventes en espèces et le montant compté (cellules jaunes). Le total théorique, l'écart et le statut sont calculés automatiquement. Le code caissier est retrouvé via une recherche VLOOKUP dans le tableau de correspondance.</t>
        </is>
      </c>
    </row>
    <row r="6" ht="45" customHeight="1">
      <c r="A6" s="35" t="inlineStr">
        <is>
          <t>Feuille 'Tableau de bord'</t>
        </is>
      </c>
      <c r="B6" s="36" t="inlineStr">
        <is>
          <t>Synthèse des indicateurs clés (totaux, écarts moyens, nombre de jours équilibrés/manquants/excédentaires) et deux graphiques : évolution des écarts par jour et répartition du fond de caisse par dénomination.</t>
        </is>
      </c>
    </row>
    <row r="7" ht="45" customHeight="1">
      <c r="A7" s="33" t="inlineStr">
        <is>
          <t>Cellules jaunes</t>
        </is>
      </c>
      <c r="B7" s="34" t="inlineStr">
        <is>
          <t>Toutes les cellules à fond jaune pâle sont destinées à la saisie manuelle. Les autres cellules contiennent des formules et ne doivent pas être modifiées.</t>
        </is>
      </c>
    </row>
    <row r="8" ht="45" customHeight="1">
      <c r="A8" s="35" t="inlineStr">
        <is>
          <t>Codes couleur des écarts</t>
        </is>
      </c>
      <c r="B8" s="36" t="inlineStr">
        <is>
          <t>Vert = écart positif ou nul (excédent/équilibre). Rouge = écart négatif (manquant en caisse).</t>
        </is>
      </c>
    </row>
    <row r="9" ht="45" customHeight="1">
      <c r="A9" s="33" t="inlineStr">
        <is>
          <t>Mise à jour</t>
        </is>
      </c>
      <c r="B9" s="34" t="inlineStr">
        <is>
          <t>Pensez à mettre à jour la date de comptage et le fond de caisse théorique attendu à chaque nouvelle vérification.</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2026-07-15T17:06:35Z</dcterms:created>
  <dcterms:modified xmlns:dcterms="http://purl.org/dc/terms/" xmlns:xsi="http://www.w3.org/2001/XMLSchema-instance" xsi:type="dcterms:W3CDTF">2026-07-15T17:06:35Z</dcterms:modified>
</cp:coreProperties>
</file>