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0" hidden="1">'Planning'!$A$1:$P$101</definedName>
    <definedName name="_xlnm._FilterDatabase" localSheetId="2" hidden="1">'Paramètres'!$A$1:$C$101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,0 &quot;h&quot;"/>
    <numFmt numFmtId="166" formatCode="0,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22C55E"/>
      </patternFill>
    </fill>
    <fill>
      <patternFill patternType="solid">
        <fgColor rgb="00F59E0B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Charge prévue et réalisée par collaborateur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'Synthèse'!$B$14:$B$113</f>
            </numRef>
          </val>
        </ser>
        <ser>
          <idx val="1"/>
          <order val="1"/>
          <tx>
            <strRef>
              <f>'Synthèse'!C13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'Synthèse'!$C$14:$C$113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affectations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'Synthèse'!K23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'Synthèse'!$J$24:$J$26</f>
            </numRef>
          </cat>
          <val>
            <numRef>
              <f>'Synthèse'!$K$24:$K$26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Taux de charge et seuils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'Synthèse'!E13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'Synthèse'!$E$14:$E$113</f>
            </numRef>
          </val>
        </ser>
        <ser>
          <idx val="1"/>
          <order val="1"/>
          <tx>
            <strRef>
              <f>'Synthèse'!F13</f>
            </strRef>
          </tx>
          <spPr>
            <a:solidFill xmlns:a="http://schemas.openxmlformats.org/drawingml/2006/main">
              <a:srgbClr val="F59E0B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'Synthèse'!$F$14:$F$113</f>
            </numRef>
          </val>
        </ser>
        <ser>
          <idx val="2"/>
          <order val="2"/>
          <tx>
            <strRef>
              <f>'Synthèse'!G13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'Synthèse'!$G$14:$G$113</f>
            </numRef>
          </val>
        </ser>
        <ser>
          <idx val="3"/>
          <order val="3"/>
          <tx>
            <strRef>
              <f>'Synthèse'!H13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'Synthèse'!$H$14:$H$113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Taux de charge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27</row>
      <rowOff>0</rowOff>
    </from>
    <ext cx="72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49</row>
      <rowOff>0</rowOff>
    </from>
    <ext cx="9000000" cy="46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29" customWidth="1" min="4" max="4"/>
    <col width="27" customWidth="1" min="5" max="5"/>
    <col width="15" customWidth="1" min="6" max="6"/>
    <col width="15" customWidth="1" min="7" max="7"/>
    <col width="15" customWidth="1" min="8" max="8"/>
    <col width="25" customWidth="1" min="9" max="9"/>
    <col width="19" customWidth="1" min="10" max="10"/>
    <col width="20" customWidth="1" min="11" max="11"/>
    <col width="16" customWidth="1" min="12" max="12"/>
    <col width="18" customWidth="1" min="13" max="13"/>
    <col width="17" customWidth="1" min="14" max="14"/>
    <col width="13" customWidth="1" min="15" max="15"/>
    <col width="36" customWidth="1" min="16" max="16"/>
  </cols>
  <sheetData>
    <row r="1" ht="34" customHeight="1">
      <c r="A1" s="1" t="inlineStr">
        <is>
          <t>ID</t>
        </is>
      </c>
      <c r="B1" s="1" t="inlineStr">
        <is>
          <t>Collaborateur</t>
        </is>
      </c>
      <c r="C1" s="1" t="inlineStr">
        <is>
          <t>Ville</t>
        </is>
      </c>
      <c r="D1" s="1" t="inlineStr">
        <is>
          <t>Projet</t>
        </is>
      </c>
      <c r="E1" s="1" t="inlineStr">
        <is>
          <t>Client</t>
        </is>
      </c>
      <c r="F1" s="1" t="inlineStr">
        <is>
          <t>Date de début</t>
        </is>
      </c>
      <c r="G1" s="1" t="inlineStr">
        <is>
          <t>Date de fin</t>
        </is>
      </c>
      <c r="H1" s="1" t="inlineStr">
        <is>
          <t>Jours ouvrés</t>
        </is>
      </c>
      <c r="I1" s="1" t="inlineStr">
        <is>
          <t>Capacité hebdomadaire (h)</t>
        </is>
      </c>
      <c r="J1" s="1" t="inlineStr">
        <is>
          <t>Charge prévue (h)</t>
        </is>
      </c>
      <c r="K1" s="1" t="inlineStr">
        <is>
          <t>Charge réalisée (h)</t>
        </is>
      </c>
      <c r="L1" s="1" t="inlineStr">
        <is>
          <t>Taux de charge</t>
        </is>
      </c>
      <c r="M1" s="1" t="inlineStr">
        <is>
          <t>Écart de charge (h)</t>
        </is>
      </c>
      <c r="N1" s="1" t="inlineStr">
        <is>
          <t>Statut</t>
        </is>
      </c>
      <c r="O1" s="1" t="inlineStr">
        <is>
          <t>Priorité</t>
        </is>
      </c>
      <c r="P1" s="1" t="inlineStr">
        <is>
          <t>Commentaire</t>
        </is>
      </c>
    </row>
    <row r="2" ht="24" customHeight="1">
      <c r="A2" s="2" t="n">
        <v>1</v>
      </c>
      <c r="B2" s="3" t="inlineStr">
        <is>
          <t>Camille</t>
        </is>
      </c>
      <c r="C2" s="3" t="inlineStr">
        <is>
          <t>Paris</t>
        </is>
      </c>
      <c r="D2" s="3" t="inlineStr">
        <is>
          <t>Refonte site e-commerce</t>
        </is>
      </c>
      <c r="E2" s="3" t="inlineStr">
        <is>
          <t>Maison Horizon</t>
        </is>
      </c>
      <c r="F2" s="29" t="n">
        <v>46300</v>
      </c>
      <c r="G2" s="29" t="n">
        <v>46300</v>
      </c>
      <c r="H2" s="30">
        <f>IF(OR(F2="",G2=""),"",IFERROR(NETWORKDAYS(F2,G2),""))</f>
        <v/>
      </c>
      <c r="I2" s="30">
        <f>IF(B2="","",IFERROR(VLOOKUP(B2,'Paramètres'!$A$2:$C$101,3,FALSE),""))</f>
        <v/>
      </c>
      <c r="J2" s="31" t="n">
        <v>32</v>
      </c>
      <c r="K2" s="31" t="n">
        <v>28</v>
      </c>
      <c r="L2" s="32">
        <f>IF(OR(J2="",H2="",I2=""),"",IFERROR(J2/(H2*I2),0))</f>
        <v/>
      </c>
      <c r="M2" s="30">
        <f>IF(OR(J2="",K2=""),"",J2-K2)</f>
        <v/>
      </c>
      <c r="N2" s="8">
        <f>IF(L2="","",IF(L2&gt;1,"Surcharge",IF(L2&gt;=0.8,"À surveiller","Disponible")))</f>
        <v/>
      </c>
      <c r="O2" s="3" t="inlineStr">
        <is>
          <t>Haute</t>
        </is>
      </c>
      <c r="P2" s="3" t="inlineStr">
        <is>
          <t>Livraison de la maquette prioritaire</t>
        </is>
      </c>
    </row>
    <row r="3" ht="24" customHeight="1">
      <c r="A3" s="2" t="n">
        <v>2</v>
      </c>
      <c r="B3" s="3" t="inlineStr">
        <is>
          <t>Julien</t>
        </is>
      </c>
      <c r="C3" s="3" t="inlineStr">
        <is>
          <t>Lyon</t>
        </is>
      </c>
      <c r="D3" s="3" t="inlineStr">
        <is>
          <t>Migration CRM</t>
        </is>
      </c>
      <c r="E3" s="3" t="inlineStr">
        <is>
          <t>Alpes Conseil</t>
        </is>
      </c>
      <c r="F3" s="29" t="n">
        <v>46301</v>
      </c>
      <c r="G3" s="29" t="n">
        <v>46301</v>
      </c>
      <c r="H3" s="33">
        <f>IF(OR(F3="",G3=""),"",IFERROR(NETWORKDAYS(F3,G3),""))</f>
        <v/>
      </c>
      <c r="I3" s="33">
        <f>IF(B3="","",IFERROR(VLOOKUP(B3,'Paramètres'!$A$2:$C$101,3,FALSE),""))</f>
        <v/>
      </c>
      <c r="J3" s="31" t="n">
        <v>40</v>
      </c>
      <c r="K3" s="31" t="n">
        <v>42</v>
      </c>
      <c r="L3" s="34">
        <f>IF(OR(J3="",H3="",I3=""),"",IFERROR(J3/(H3*I3),0))</f>
        <v/>
      </c>
      <c r="M3" s="33">
        <f>IF(OR(J3="",K3=""),"",J3-K3)</f>
        <v/>
      </c>
      <c r="N3" s="11">
        <f>IF(L3="","",IF(L3&gt;1,"Surcharge",IF(L3&gt;=0.8,"À surveiller","Disponible")))</f>
        <v/>
      </c>
      <c r="O3" s="3" t="inlineStr">
        <is>
          <t>Haute</t>
        </is>
      </c>
      <c r="P3" s="3" t="inlineStr">
        <is>
          <t>Accompagnement au démarrage</t>
        </is>
      </c>
    </row>
    <row r="4" ht="24" customHeight="1">
      <c r="A4" s="2" t="n">
        <v>3</v>
      </c>
      <c r="B4" s="3" t="inlineStr">
        <is>
          <t>Léa</t>
        </is>
      </c>
      <c r="C4" s="3" t="inlineStr">
        <is>
          <t>Marseille</t>
        </is>
      </c>
      <c r="D4" s="3" t="inlineStr">
        <is>
          <t>Audit RGPD/CNIL</t>
        </is>
      </c>
      <c r="E4" s="3" t="inlineStr">
        <is>
          <t>Sud Distribution</t>
        </is>
      </c>
      <c r="F4" s="29" t="n">
        <v>46302</v>
      </c>
      <c r="G4" s="29" t="n">
        <v>46302</v>
      </c>
      <c r="H4" s="30">
        <f>IF(OR(F4="",G4=""),"",IFERROR(NETWORKDAYS(F4,G4),""))</f>
        <v/>
      </c>
      <c r="I4" s="30">
        <f>IF(B4="","",IFERROR(VLOOKUP(B4,'Paramètres'!$A$2:$C$101,3,FALSE),""))</f>
        <v/>
      </c>
      <c r="J4" s="31" t="n">
        <v>24</v>
      </c>
      <c r="K4" s="31" t="n">
        <v>20</v>
      </c>
      <c r="L4" s="32">
        <f>IF(OR(J4="",H4="",I4=""),"",IFERROR(J4/(H4*I4),0))</f>
        <v/>
      </c>
      <c r="M4" s="30">
        <f>IF(OR(J4="",K4=""),"",J4-K4)</f>
        <v/>
      </c>
      <c r="N4" s="8">
        <f>IF(L4="","",IF(L4&gt;1,"Surcharge",IF(L4&gt;=0.8,"À surveiller","Disponible")))</f>
        <v/>
      </c>
      <c r="O4" s="3" t="inlineStr">
        <is>
          <t>Moyenne</t>
        </is>
      </c>
      <c r="P4" s="3" t="inlineStr">
        <is>
          <t>Restitution des constats</t>
        </is>
      </c>
    </row>
    <row r="5" ht="24" customHeight="1">
      <c r="A5" s="2" t="n">
        <v>4</v>
      </c>
      <c r="B5" s="3" t="inlineStr">
        <is>
          <t>Thomas</t>
        </is>
      </c>
      <c r="C5" s="3" t="inlineStr">
        <is>
          <t>Toulouse</t>
        </is>
      </c>
      <c r="D5" s="3" t="inlineStr">
        <is>
          <t>Application mobile</t>
        </is>
      </c>
      <c r="E5" s="3" t="inlineStr">
        <is>
          <t>Occitanie Services</t>
        </is>
      </c>
      <c r="F5" s="29" t="n">
        <v>46303</v>
      </c>
      <c r="G5" s="29" t="n">
        <v>46303</v>
      </c>
      <c r="H5" s="33">
        <f>IF(OR(F5="",G5=""),"",IFERROR(NETWORKDAYS(F5,G5),""))</f>
        <v/>
      </c>
      <c r="I5" s="33">
        <f>IF(B5="","",IFERROR(VLOOKUP(B5,'Paramètres'!$A$2:$C$101,3,FALSE),""))</f>
        <v/>
      </c>
      <c r="J5" s="31" t="n">
        <v>36</v>
      </c>
      <c r="K5" s="31" t="n">
        <v>30</v>
      </c>
      <c r="L5" s="34">
        <f>IF(OR(J5="",H5="",I5=""),"",IFERROR(J5/(H5*I5),0))</f>
        <v/>
      </c>
      <c r="M5" s="33">
        <f>IF(OR(J5="",K5=""),"",J5-K5)</f>
        <v/>
      </c>
      <c r="N5" s="11">
        <f>IF(L5="","",IF(L5&gt;1,"Surcharge",IF(L5&gt;=0.8,"À surveiller","Disponible")))</f>
        <v/>
      </c>
      <c r="O5" s="3" t="inlineStr">
        <is>
          <t>Haute</t>
        </is>
      </c>
      <c r="P5" s="3" t="inlineStr">
        <is>
          <t>Sprint fonctionnel à finaliser</t>
        </is>
      </c>
    </row>
    <row r="6" ht="24" customHeight="1">
      <c r="A6" s="2" t="n">
        <v>5</v>
      </c>
      <c r="B6" s="3" t="inlineStr">
        <is>
          <t>Chloé</t>
        </is>
      </c>
      <c r="C6" s="3" t="inlineStr">
        <is>
          <t>Bordeaux</t>
        </is>
      </c>
      <c r="D6" s="3" t="inlineStr">
        <is>
          <t>Campagne marketing</t>
        </is>
      </c>
      <c r="E6" s="3" t="inlineStr">
        <is>
          <t>Vignobles du Sud</t>
        </is>
      </c>
      <c r="F6" s="29" t="n">
        <v>46304</v>
      </c>
      <c r="G6" s="29" t="n">
        <v>46304</v>
      </c>
      <c r="H6" s="30">
        <f>IF(OR(F6="",G6=""),"",IFERROR(NETWORKDAYS(F6,G6),""))</f>
        <v/>
      </c>
      <c r="I6" s="30">
        <f>IF(B6="","",IFERROR(VLOOKUP(B6,'Paramètres'!$A$2:$C$101,3,FALSE),""))</f>
        <v/>
      </c>
      <c r="J6" s="31" t="n">
        <v>20</v>
      </c>
      <c r="K6" s="31" t="n">
        <v>18</v>
      </c>
      <c r="L6" s="32">
        <f>IF(OR(J6="",H6="",I6=""),"",IFERROR(J6/(H6*I6),0))</f>
        <v/>
      </c>
      <c r="M6" s="30">
        <f>IF(OR(J6="",K6=""),"",J6-K6)</f>
        <v/>
      </c>
      <c r="N6" s="8">
        <f>IF(L6="","",IF(L6&gt;1,"Surcharge",IF(L6&gt;=0.8,"À surveiller","Disponible")))</f>
        <v/>
      </c>
      <c r="O6" s="3" t="inlineStr">
        <is>
          <t>Moyenne</t>
        </is>
      </c>
      <c r="P6" s="3" t="inlineStr">
        <is>
          <t>Validation des supports</t>
        </is>
      </c>
    </row>
    <row r="7" ht="24" customHeight="1">
      <c r="A7" s="2" t="n">
        <v>6</v>
      </c>
      <c r="B7" s="3" t="inlineStr">
        <is>
          <t>Nicolas</t>
        </is>
      </c>
      <c r="C7" s="3" t="inlineStr">
        <is>
          <t>Lille</t>
        </is>
      </c>
      <c r="D7" s="3" t="inlineStr">
        <is>
          <t>Automatisation reporting</t>
        </is>
      </c>
      <c r="E7" s="3" t="inlineStr">
        <is>
          <t>Nord Logistique</t>
        </is>
      </c>
      <c r="F7" s="29" t="n">
        <v>46307</v>
      </c>
      <c r="G7" s="29" t="n">
        <v>46307</v>
      </c>
      <c r="H7" s="33">
        <f>IF(OR(F7="",G7=""),"",IFERROR(NETWORKDAYS(F7,G7),""))</f>
        <v/>
      </c>
      <c r="I7" s="33">
        <f>IF(B7="","",IFERROR(VLOOKUP(B7,'Paramètres'!$A$2:$C$101,3,FALSE),""))</f>
        <v/>
      </c>
      <c r="J7" s="31" t="n">
        <v>38</v>
      </c>
      <c r="K7" s="31" t="n">
        <v>40</v>
      </c>
      <c r="L7" s="34">
        <f>IF(OR(J7="",H7="",I7=""),"",IFERROR(J7/(H7*I7),0))</f>
        <v/>
      </c>
      <c r="M7" s="33">
        <f>IF(OR(J7="",K7=""),"",J7-K7)</f>
        <v/>
      </c>
      <c r="N7" s="11">
        <f>IF(L7="","",IF(L7&gt;1,"Surcharge",IF(L7&gt;=0.8,"À surveiller","Disponible")))</f>
        <v/>
      </c>
      <c r="O7" s="3" t="inlineStr">
        <is>
          <t>Haute</t>
        </is>
      </c>
      <c r="P7" s="3" t="inlineStr">
        <is>
          <t>Tests de production planifiés</t>
        </is>
      </c>
    </row>
    <row r="8" ht="24" customHeight="1">
      <c r="A8" s="2" t="n">
        <v>7</v>
      </c>
      <c r="B8" s="3" t="inlineStr">
        <is>
          <t>Manon</t>
        </is>
      </c>
      <c r="C8" s="3" t="inlineStr">
        <is>
          <t>Nantes</t>
        </is>
      </c>
      <c r="D8" s="3" t="inlineStr">
        <is>
          <t>Déploiement ERP</t>
        </is>
      </c>
      <c r="E8" s="3" t="inlineStr">
        <is>
          <t>Atlantique Industrie</t>
        </is>
      </c>
      <c r="F8" s="29" t="n">
        <v>46308</v>
      </c>
      <c r="G8" s="29" t="n">
        <v>46308</v>
      </c>
      <c r="H8" s="30">
        <f>IF(OR(F8="",G8=""),"",IFERROR(NETWORKDAYS(F8,G8),""))</f>
        <v/>
      </c>
      <c r="I8" s="30">
        <f>IF(B8="","",IFERROR(VLOOKUP(B8,'Paramètres'!$A$2:$C$101,3,FALSE),""))</f>
        <v/>
      </c>
      <c r="J8" s="31" t="n">
        <v>35</v>
      </c>
      <c r="K8" s="31" t="n">
        <v>31</v>
      </c>
      <c r="L8" s="32">
        <f>IF(OR(J8="",H8="",I8=""),"",IFERROR(J8/(H8*I8),0))</f>
        <v/>
      </c>
      <c r="M8" s="30">
        <f>IF(OR(J8="",K8=""),"",J8-K8)</f>
        <v/>
      </c>
      <c r="N8" s="8">
        <f>IF(L8="","",IF(L8&gt;1,"Surcharge",IF(L8&gt;=0.8,"À surveiller","Disponible")))</f>
        <v/>
      </c>
      <c r="O8" s="3" t="inlineStr">
        <is>
          <t>Haute</t>
        </is>
      </c>
      <c r="P8" s="3" t="inlineStr">
        <is>
          <t>Atelier de paramétrage</t>
        </is>
      </c>
    </row>
    <row r="9" ht="24" customHeight="1">
      <c r="A9" s="2" t="n">
        <v>8</v>
      </c>
      <c r="B9" s="3" t="inlineStr">
        <is>
          <t>Antoine</t>
        </is>
      </c>
      <c r="C9" s="3" t="inlineStr">
        <is>
          <t>Strasbourg</t>
        </is>
      </c>
      <c r="D9" s="3" t="inlineStr">
        <is>
          <t>Maintenance applicative</t>
        </is>
      </c>
      <c r="E9" s="3" t="inlineStr">
        <is>
          <t>Est Médical</t>
        </is>
      </c>
      <c r="F9" s="29" t="n">
        <v>46309</v>
      </c>
      <c r="G9" s="29" t="n">
        <v>46309</v>
      </c>
      <c r="H9" s="33">
        <f>IF(OR(F9="",G9=""),"",IFERROR(NETWORKDAYS(F9,G9),""))</f>
        <v/>
      </c>
      <c r="I9" s="33">
        <f>IF(B9="","",IFERROR(VLOOKUP(B9,'Paramètres'!$A$2:$C$101,3,FALSE),""))</f>
        <v/>
      </c>
      <c r="J9" s="31" t="n">
        <v>28</v>
      </c>
      <c r="K9" s="31" t="n">
        <v>25</v>
      </c>
      <c r="L9" s="34">
        <f>IF(OR(J9="",H9="",I9=""),"",IFERROR(J9/(H9*I9),0))</f>
        <v/>
      </c>
      <c r="M9" s="33">
        <f>IF(OR(J9="",K9=""),"",J9-K9)</f>
        <v/>
      </c>
      <c r="N9" s="11">
        <f>IF(L9="","",IF(L9&gt;1,"Surcharge",IF(L9&gt;=0.8,"À surveiller","Disponible")))</f>
        <v/>
      </c>
      <c r="O9" s="3" t="inlineStr">
        <is>
          <t>Moyenne</t>
        </is>
      </c>
      <c r="P9" s="3" t="inlineStr">
        <is>
          <t>Correction des incidents ouverts</t>
        </is>
      </c>
    </row>
    <row r="10" ht="24" customHeight="1">
      <c r="A10" s="2" t="n">
        <v>9</v>
      </c>
      <c r="B10" s="3" t="inlineStr">
        <is>
          <t>Sarah</t>
        </is>
      </c>
      <c r="C10" s="3" t="inlineStr">
        <is>
          <t>Rennes</t>
        </is>
      </c>
      <c r="D10" s="3" t="inlineStr">
        <is>
          <t>Formation utilisateurs</t>
        </is>
      </c>
      <c r="E10" s="3" t="inlineStr">
        <is>
          <t>Bretagne Habitat</t>
        </is>
      </c>
      <c r="F10" s="29" t="n">
        <v>46310</v>
      </c>
      <c r="G10" s="29" t="n">
        <v>46310</v>
      </c>
      <c r="H10" s="30">
        <f>IF(OR(F10="",G10=""),"",IFERROR(NETWORKDAYS(F10,G10),""))</f>
        <v/>
      </c>
      <c r="I10" s="30">
        <f>IF(B10="","",IFERROR(VLOOKUP(B10,'Paramètres'!$A$2:$C$101,3,FALSE),""))</f>
        <v/>
      </c>
      <c r="J10" s="31" t="n">
        <v>22</v>
      </c>
      <c r="K10" s="31" t="n">
        <v>16</v>
      </c>
      <c r="L10" s="32">
        <f>IF(OR(J10="",H10="",I10=""),"",IFERROR(J10/(H10*I10),0))</f>
        <v/>
      </c>
      <c r="M10" s="30">
        <f>IF(OR(J10="",K10=""),"",J10-K10)</f>
        <v/>
      </c>
      <c r="N10" s="8">
        <f>IF(L10="","",IF(L10&gt;1,"Surcharge",IF(L10&gt;=0.8,"À surveiller","Disponible")))</f>
        <v/>
      </c>
      <c r="O10" s="3" t="inlineStr">
        <is>
          <t>Basse</t>
        </is>
      </c>
      <c r="P10" s="3" t="inlineStr">
        <is>
          <t>Préparation des supports pédagogiques</t>
        </is>
      </c>
    </row>
    <row r="11" ht="24" customHeight="1">
      <c r="A11" s="2" t="n"/>
      <c r="B11" s="3" t="n"/>
      <c r="C11" s="3" t="n"/>
      <c r="D11" s="3" t="n"/>
      <c r="E11" s="3" t="n"/>
      <c r="F11" s="29" t="n"/>
      <c r="G11" s="29" t="n"/>
      <c r="H11" s="33">
        <f>IF(OR(F11="",G11=""),"",IFERROR(NETWORKDAYS(F11,G11),""))</f>
        <v/>
      </c>
      <c r="I11" s="33">
        <f>IF(B11="","",IFERROR(VLOOKUP(B11,'Paramètres'!$A$2:$C$101,3,FALSE),""))</f>
        <v/>
      </c>
      <c r="J11" s="31" t="n"/>
      <c r="K11" s="31" t="n"/>
      <c r="L11" s="34">
        <f>IF(OR(J11="",H11="",I11=""),"",IFERROR(J11/(H11*I11),0))</f>
        <v/>
      </c>
      <c r="M11" s="33">
        <f>IF(OR(J11="",K11=""),"",J11-K11)</f>
        <v/>
      </c>
      <c r="N11" s="11">
        <f>IF(L11="","",IF(L11&gt;1,"Surcharge",IF(L11&gt;=0.8,"À surveiller","Disponible")))</f>
        <v/>
      </c>
      <c r="O11" s="3" t="n"/>
      <c r="P11" s="3" t="n"/>
    </row>
    <row r="12" ht="24" customHeight="1">
      <c r="A12" s="2" t="n"/>
      <c r="B12" s="3" t="n"/>
      <c r="C12" s="3" t="n"/>
      <c r="D12" s="3" t="n"/>
      <c r="E12" s="3" t="n"/>
      <c r="F12" s="29" t="n"/>
      <c r="G12" s="29" t="n"/>
      <c r="H12" s="30">
        <f>IF(OR(F12="",G12=""),"",IFERROR(NETWORKDAYS(F12,G12),""))</f>
        <v/>
      </c>
      <c r="I12" s="30">
        <f>IF(B12="","",IFERROR(VLOOKUP(B12,'Paramètres'!$A$2:$C$101,3,FALSE),""))</f>
        <v/>
      </c>
      <c r="J12" s="31" t="n"/>
      <c r="K12" s="31" t="n"/>
      <c r="L12" s="32">
        <f>IF(OR(J12="",H12="",I12=""),"",IFERROR(J12/(H12*I12),0))</f>
        <v/>
      </c>
      <c r="M12" s="30">
        <f>IF(OR(J12="",K12=""),"",J12-K12)</f>
        <v/>
      </c>
      <c r="N12" s="8">
        <f>IF(L12="","",IF(L12&gt;1,"Surcharge",IF(L12&gt;=0.8,"À surveiller","Disponible")))</f>
        <v/>
      </c>
      <c r="O12" s="3" t="n"/>
      <c r="P12" s="3" t="n"/>
    </row>
    <row r="13" ht="24" customHeight="1">
      <c r="A13" s="2" t="n"/>
      <c r="B13" s="3" t="n"/>
      <c r="C13" s="3" t="n"/>
      <c r="D13" s="3" t="n"/>
      <c r="E13" s="3" t="n"/>
      <c r="F13" s="29" t="n"/>
      <c r="G13" s="29" t="n"/>
      <c r="H13" s="33">
        <f>IF(OR(F13="",G13=""),"",IFERROR(NETWORKDAYS(F13,G13),""))</f>
        <v/>
      </c>
      <c r="I13" s="33">
        <f>IF(B13="","",IFERROR(VLOOKUP(B13,'Paramètres'!$A$2:$C$101,3,FALSE),""))</f>
        <v/>
      </c>
      <c r="J13" s="31" t="n"/>
      <c r="K13" s="31" t="n"/>
      <c r="L13" s="34">
        <f>IF(OR(J13="",H13="",I13=""),"",IFERROR(J13/(H13*I13),0))</f>
        <v/>
      </c>
      <c r="M13" s="33">
        <f>IF(OR(J13="",K13=""),"",J13-K13)</f>
        <v/>
      </c>
      <c r="N13" s="11">
        <f>IF(L13="","",IF(L13&gt;1,"Surcharge",IF(L13&gt;=0.8,"À surveiller","Disponible")))</f>
        <v/>
      </c>
      <c r="O13" s="3" t="n"/>
      <c r="P13" s="3" t="n"/>
    </row>
    <row r="14" ht="24" customHeight="1">
      <c r="A14" s="2" t="n"/>
      <c r="B14" s="3" t="n"/>
      <c r="C14" s="3" t="n"/>
      <c r="D14" s="3" t="n"/>
      <c r="E14" s="3" t="n"/>
      <c r="F14" s="29" t="n"/>
      <c r="G14" s="29" t="n"/>
      <c r="H14" s="30">
        <f>IF(OR(F14="",G14=""),"",IFERROR(NETWORKDAYS(F14,G14),""))</f>
        <v/>
      </c>
      <c r="I14" s="30">
        <f>IF(B14="","",IFERROR(VLOOKUP(B14,'Paramètres'!$A$2:$C$101,3,FALSE),""))</f>
        <v/>
      </c>
      <c r="J14" s="31" t="n"/>
      <c r="K14" s="31" t="n"/>
      <c r="L14" s="32">
        <f>IF(OR(J14="",H14="",I14=""),"",IFERROR(J14/(H14*I14),0))</f>
        <v/>
      </c>
      <c r="M14" s="30">
        <f>IF(OR(J14="",K14=""),"",J14-K14)</f>
        <v/>
      </c>
      <c r="N14" s="8">
        <f>IF(L14="","",IF(L14&gt;1,"Surcharge",IF(L14&gt;=0.8,"À surveiller","Disponible")))</f>
        <v/>
      </c>
      <c r="O14" s="3" t="n"/>
      <c r="P14" s="3" t="n"/>
    </row>
    <row r="15" ht="24" customHeight="1">
      <c r="A15" s="2" t="n"/>
      <c r="B15" s="3" t="n"/>
      <c r="C15" s="3" t="n"/>
      <c r="D15" s="3" t="n"/>
      <c r="E15" s="3" t="n"/>
      <c r="F15" s="29" t="n"/>
      <c r="G15" s="29" t="n"/>
      <c r="H15" s="33">
        <f>IF(OR(F15="",G15=""),"",IFERROR(NETWORKDAYS(F15,G15),""))</f>
        <v/>
      </c>
      <c r="I15" s="33">
        <f>IF(B15="","",IFERROR(VLOOKUP(B15,'Paramètres'!$A$2:$C$101,3,FALSE),""))</f>
        <v/>
      </c>
      <c r="J15" s="31" t="n"/>
      <c r="K15" s="31" t="n"/>
      <c r="L15" s="34">
        <f>IF(OR(J15="",H15="",I15=""),"",IFERROR(J15/(H15*I15),0))</f>
        <v/>
      </c>
      <c r="M15" s="33">
        <f>IF(OR(J15="",K15=""),"",J15-K15)</f>
        <v/>
      </c>
      <c r="N15" s="11">
        <f>IF(L15="","",IF(L15&gt;1,"Surcharge",IF(L15&gt;=0.8,"À surveiller","Disponible")))</f>
        <v/>
      </c>
      <c r="O15" s="3" t="n"/>
      <c r="P15" s="3" t="n"/>
    </row>
    <row r="16" ht="24" customHeight="1">
      <c r="A16" s="2" t="n"/>
      <c r="B16" s="3" t="n"/>
      <c r="C16" s="3" t="n"/>
      <c r="D16" s="3" t="n"/>
      <c r="E16" s="3" t="n"/>
      <c r="F16" s="29" t="n"/>
      <c r="G16" s="29" t="n"/>
      <c r="H16" s="30">
        <f>IF(OR(F16="",G16=""),"",IFERROR(NETWORKDAYS(F16,G16),""))</f>
        <v/>
      </c>
      <c r="I16" s="30">
        <f>IF(B16="","",IFERROR(VLOOKUP(B16,'Paramètres'!$A$2:$C$101,3,FALSE),""))</f>
        <v/>
      </c>
      <c r="J16" s="31" t="n"/>
      <c r="K16" s="31" t="n"/>
      <c r="L16" s="32">
        <f>IF(OR(J16="",H16="",I16=""),"",IFERROR(J16/(H16*I16),0))</f>
        <v/>
      </c>
      <c r="M16" s="30">
        <f>IF(OR(J16="",K16=""),"",J16-K16)</f>
        <v/>
      </c>
      <c r="N16" s="8">
        <f>IF(L16="","",IF(L16&gt;1,"Surcharge",IF(L16&gt;=0.8,"À surveiller","Disponible")))</f>
        <v/>
      </c>
      <c r="O16" s="3" t="n"/>
      <c r="P16" s="3" t="n"/>
    </row>
    <row r="17" ht="24" customHeight="1">
      <c r="A17" s="2" t="n"/>
      <c r="B17" s="3" t="n"/>
      <c r="C17" s="3" t="n"/>
      <c r="D17" s="3" t="n"/>
      <c r="E17" s="3" t="n"/>
      <c r="F17" s="29" t="n"/>
      <c r="G17" s="29" t="n"/>
      <c r="H17" s="33">
        <f>IF(OR(F17="",G17=""),"",IFERROR(NETWORKDAYS(F17,G17),""))</f>
        <v/>
      </c>
      <c r="I17" s="33">
        <f>IF(B17="","",IFERROR(VLOOKUP(B17,'Paramètres'!$A$2:$C$101,3,FALSE),""))</f>
        <v/>
      </c>
      <c r="J17" s="31" t="n"/>
      <c r="K17" s="31" t="n"/>
      <c r="L17" s="34">
        <f>IF(OR(J17="",H17="",I17=""),"",IFERROR(J17/(H17*I17),0))</f>
        <v/>
      </c>
      <c r="M17" s="33">
        <f>IF(OR(J17="",K17=""),"",J17-K17)</f>
        <v/>
      </c>
      <c r="N17" s="11">
        <f>IF(L17="","",IF(L17&gt;1,"Surcharge",IF(L17&gt;=0.8,"À surveiller","Disponible")))</f>
        <v/>
      </c>
      <c r="O17" s="3" t="n"/>
      <c r="P17" s="3" t="n"/>
    </row>
    <row r="18" ht="24" customHeight="1">
      <c r="A18" s="2" t="n"/>
      <c r="B18" s="3" t="n"/>
      <c r="C18" s="3" t="n"/>
      <c r="D18" s="3" t="n"/>
      <c r="E18" s="3" t="n"/>
      <c r="F18" s="29" t="n"/>
      <c r="G18" s="29" t="n"/>
      <c r="H18" s="30">
        <f>IF(OR(F18="",G18=""),"",IFERROR(NETWORKDAYS(F18,G18),""))</f>
        <v/>
      </c>
      <c r="I18" s="30">
        <f>IF(B18="","",IFERROR(VLOOKUP(B18,'Paramètres'!$A$2:$C$101,3,FALSE),""))</f>
        <v/>
      </c>
      <c r="J18" s="31" t="n"/>
      <c r="K18" s="31" t="n"/>
      <c r="L18" s="32">
        <f>IF(OR(J18="",H18="",I18=""),"",IFERROR(J18/(H18*I18),0))</f>
        <v/>
      </c>
      <c r="M18" s="30">
        <f>IF(OR(J18="",K18=""),"",J18-K18)</f>
        <v/>
      </c>
      <c r="N18" s="8">
        <f>IF(L18="","",IF(L18&gt;1,"Surcharge",IF(L18&gt;=0.8,"À surveiller","Disponible")))</f>
        <v/>
      </c>
      <c r="O18" s="3" t="n"/>
      <c r="P18" s="3" t="n"/>
    </row>
    <row r="19" ht="24" customHeight="1">
      <c r="A19" s="2" t="n"/>
      <c r="B19" s="3" t="n"/>
      <c r="C19" s="3" t="n"/>
      <c r="D19" s="3" t="n"/>
      <c r="E19" s="3" t="n"/>
      <c r="F19" s="29" t="n"/>
      <c r="G19" s="29" t="n"/>
      <c r="H19" s="33">
        <f>IF(OR(F19="",G19=""),"",IFERROR(NETWORKDAYS(F19,G19),""))</f>
        <v/>
      </c>
      <c r="I19" s="33">
        <f>IF(B19="","",IFERROR(VLOOKUP(B19,'Paramètres'!$A$2:$C$101,3,FALSE),""))</f>
        <v/>
      </c>
      <c r="J19" s="31" t="n"/>
      <c r="K19" s="31" t="n"/>
      <c r="L19" s="34">
        <f>IF(OR(J19="",H19="",I19=""),"",IFERROR(J19/(H19*I19),0))</f>
        <v/>
      </c>
      <c r="M19" s="33">
        <f>IF(OR(J19="",K19=""),"",J19-K19)</f>
        <v/>
      </c>
      <c r="N19" s="11">
        <f>IF(L19="","",IF(L19&gt;1,"Surcharge",IF(L19&gt;=0.8,"À surveiller","Disponible")))</f>
        <v/>
      </c>
      <c r="O19" s="3" t="n"/>
      <c r="P19" s="3" t="n"/>
    </row>
    <row r="20" ht="24" customHeight="1">
      <c r="A20" s="2" t="n"/>
      <c r="B20" s="3" t="n"/>
      <c r="C20" s="3" t="n"/>
      <c r="D20" s="3" t="n"/>
      <c r="E20" s="3" t="n"/>
      <c r="F20" s="29" t="n"/>
      <c r="G20" s="29" t="n"/>
      <c r="H20" s="30">
        <f>IF(OR(F20="",G20=""),"",IFERROR(NETWORKDAYS(F20,G20),""))</f>
        <v/>
      </c>
      <c r="I20" s="30">
        <f>IF(B20="","",IFERROR(VLOOKUP(B20,'Paramètres'!$A$2:$C$101,3,FALSE),""))</f>
        <v/>
      </c>
      <c r="J20" s="31" t="n"/>
      <c r="K20" s="31" t="n"/>
      <c r="L20" s="32">
        <f>IF(OR(J20="",H20="",I20=""),"",IFERROR(J20/(H20*I20),0))</f>
        <v/>
      </c>
      <c r="M20" s="30">
        <f>IF(OR(J20="",K20=""),"",J20-K20)</f>
        <v/>
      </c>
      <c r="N20" s="8">
        <f>IF(L20="","",IF(L20&gt;1,"Surcharge",IF(L20&gt;=0.8,"À surveiller","Disponible")))</f>
        <v/>
      </c>
      <c r="O20" s="3" t="n"/>
      <c r="P20" s="3" t="n"/>
    </row>
    <row r="21" ht="24" customHeight="1">
      <c r="A21" s="2" t="n"/>
      <c r="B21" s="3" t="n"/>
      <c r="C21" s="3" t="n"/>
      <c r="D21" s="3" t="n"/>
      <c r="E21" s="3" t="n"/>
      <c r="F21" s="29" t="n"/>
      <c r="G21" s="29" t="n"/>
      <c r="H21" s="33">
        <f>IF(OR(F21="",G21=""),"",IFERROR(NETWORKDAYS(F21,G21),""))</f>
        <v/>
      </c>
      <c r="I21" s="33">
        <f>IF(B21="","",IFERROR(VLOOKUP(B21,'Paramètres'!$A$2:$C$101,3,FALSE),""))</f>
        <v/>
      </c>
      <c r="J21" s="31" t="n"/>
      <c r="K21" s="31" t="n"/>
      <c r="L21" s="34">
        <f>IF(OR(J21="",H21="",I21=""),"",IFERROR(J21/(H21*I21),0))</f>
        <v/>
      </c>
      <c r="M21" s="33">
        <f>IF(OR(J21="",K21=""),"",J21-K21)</f>
        <v/>
      </c>
      <c r="N21" s="11">
        <f>IF(L21="","",IF(L21&gt;1,"Surcharge",IF(L21&gt;=0.8,"À surveiller","Disponible")))</f>
        <v/>
      </c>
      <c r="O21" s="3" t="n"/>
      <c r="P21" s="3" t="n"/>
    </row>
    <row r="22" ht="24" customHeight="1">
      <c r="A22" s="2" t="n"/>
      <c r="B22" s="3" t="n"/>
      <c r="C22" s="3" t="n"/>
      <c r="D22" s="3" t="n"/>
      <c r="E22" s="3" t="n"/>
      <c r="F22" s="29" t="n"/>
      <c r="G22" s="29" t="n"/>
      <c r="H22" s="30">
        <f>IF(OR(F22="",G22=""),"",IFERROR(NETWORKDAYS(F22,G22),""))</f>
        <v/>
      </c>
      <c r="I22" s="30">
        <f>IF(B22="","",IFERROR(VLOOKUP(B22,'Paramètres'!$A$2:$C$101,3,FALSE),""))</f>
        <v/>
      </c>
      <c r="J22" s="31" t="n"/>
      <c r="K22" s="31" t="n"/>
      <c r="L22" s="32">
        <f>IF(OR(J22="",H22="",I22=""),"",IFERROR(J22/(H22*I22),0))</f>
        <v/>
      </c>
      <c r="M22" s="30">
        <f>IF(OR(J22="",K22=""),"",J22-K22)</f>
        <v/>
      </c>
      <c r="N22" s="8">
        <f>IF(L22="","",IF(L22&gt;1,"Surcharge",IF(L22&gt;=0.8,"À surveiller","Disponible")))</f>
        <v/>
      </c>
      <c r="O22" s="3" t="n"/>
      <c r="P22" s="3" t="n"/>
    </row>
    <row r="23" ht="24" customHeight="1">
      <c r="A23" s="2" t="n"/>
      <c r="B23" s="3" t="n"/>
      <c r="C23" s="3" t="n"/>
      <c r="D23" s="3" t="n"/>
      <c r="E23" s="3" t="n"/>
      <c r="F23" s="29" t="n"/>
      <c r="G23" s="29" t="n"/>
      <c r="H23" s="33">
        <f>IF(OR(F23="",G23=""),"",IFERROR(NETWORKDAYS(F23,G23),""))</f>
        <v/>
      </c>
      <c r="I23" s="33">
        <f>IF(B23="","",IFERROR(VLOOKUP(B23,'Paramètres'!$A$2:$C$101,3,FALSE),""))</f>
        <v/>
      </c>
      <c r="J23" s="31" t="n"/>
      <c r="K23" s="31" t="n"/>
      <c r="L23" s="34">
        <f>IF(OR(J23="",H23="",I23=""),"",IFERROR(J23/(H23*I23),0))</f>
        <v/>
      </c>
      <c r="M23" s="33">
        <f>IF(OR(J23="",K23=""),"",J23-K23)</f>
        <v/>
      </c>
      <c r="N23" s="11">
        <f>IF(L23="","",IF(L23&gt;1,"Surcharge",IF(L23&gt;=0.8,"À surveiller","Disponible")))</f>
        <v/>
      </c>
      <c r="O23" s="3" t="n"/>
      <c r="P23" s="3" t="n"/>
    </row>
    <row r="24" ht="24" customHeight="1">
      <c r="A24" s="2" t="n"/>
      <c r="B24" s="3" t="n"/>
      <c r="C24" s="3" t="n"/>
      <c r="D24" s="3" t="n"/>
      <c r="E24" s="3" t="n"/>
      <c r="F24" s="29" t="n"/>
      <c r="G24" s="29" t="n"/>
      <c r="H24" s="30">
        <f>IF(OR(F24="",G24=""),"",IFERROR(NETWORKDAYS(F24,G24),""))</f>
        <v/>
      </c>
      <c r="I24" s="30">
        <f>IF(B24="","",IFERROR(VLOOKUP(B24,'Paramètres'!$A$2:$C$101,3,FALSE),""))</f>
        <v/>
      </c>
      <c r="J24" s="31" t="n"/>
      <c r="K24" s="31" t="n"/>
      <c r="L24" s="32">
        <f>IF(OR(J24="",H24="",I24=""),"",IFERROR(J24/(H24*I24),0))</f>
        <v/>
      </c>
      <c r="M24" s="30">
        <f>IF(OR(J24="",K24=""),"",J24-K24)</f>
        <v/>
      </c>
      <c r="N24" s="8">
        <f>IF(L24="","",IF(L24&gt;1,"Surcharge",IF(L24&gt;=0.8,"À surveiller","Disponible")))</f>
        <v/>
      </c>
      <c r="O24" s="3" t="n"/>
      <c r="P24" s="3" t="n"/>
    </row>
    <row r="25" ht="24" customHeight="1">
      <c r="A25" s="2" t="n"/>
      <c r="B25" s="3" t="n"/>
      <c r="C25" s="3" t="n"/>
      <c r="D25" s="3" t="n"/>
      <c r="E25" s="3" t="n"/>
      <c r="F25" s="29" t="n"/>
      <c r="G25" s="29" t="n"/>
      <c r="H25" s="33">
        <f>IF(OR(F25="",G25=""),"",IFERROR(NETWORKDAYS(F25,G25),""))</f>
        <v/>
      </c>
      <c r="I25" s="33">
        <f>IF(B25="","",IFERROR(VLOOKUP(B25,'Paramètres'!$A$2:$C$101,3,FALSE),""))</f>
        <v/>
      </c>
      <c r="J25" s="31" t="n"/>
      <c r="K25" s="31" t="n"/>
      <c r="L25" s="34">
        <f>IF(OR(J25="",H25="",I25=""),"",IFERROR(J25/(H25*I25),0))</f>
        <v/>
      </c>
      <c r="M25" s="33">
        <f>IF(OR(J25="",K25=""),"",J25-K25)</f>
        <v/>
      </c>
      <c r="N25" s="11">
        <f>IF(L25="","",IF(L25&gt;1,"Surcharge",IF(L25&gt;=0.8,"À surveiller","Disponible")))</f>
        <v/>
      </c>
      <c r="O25" s="3" t="n"/>
      <c r="P25" s="3" t="n"/>
    </row>
    <row r="26" ht="24" customHeight="1">
      <c r="A26" s="2" t="n"/>
      <c r="B26" s="3" t="n"/>
      <c r="C26" s="3" t="n"/>
      <c r="D26" s="3" t="n"/>
      <c r="E26" s="3" t="n"/>
      <c r="F26" s="29" t="n"/>
      <c r="G26" s="29" t="n"/>
      <c r="H26" s="30">
        <f>IF(OR(F26="",G26=""),"",IFERROR(NETWORKDAYS(F26,G26),""))</f>
        <v/>
      </c>
      <c r="I26" s="30">
        <f>IF(B26="","",IFERROR(VLOOKUP(B26,'Paramètres'!$A$2:$C$101,3,FALSE),""))</f>
        <v/>
      </c>
      <c r="J26" s="31" t="n"/>
      <c r="K26" s="31" t="n"/>
      <c r="L26" s="32">
        <f>IF(OR(J26="",H26="",I26=""),"",IFERROR(J26/(H26*I26),0))</f>
        <v/>
      </c>
      <c r="M26" s="30">
        <f>IF(OR(J26="",K26=""),"",J26-K26)</f>
        <v/>
      </c>
      <c r="N26" s="8">
        <f>IF(L26="","",IF(L26&gt;1,"Surcharge",IF(L26&gt;=0.8,"À surveiller","Disponible")))</f>
        <v/>
      </c>
      <c r="O26" s="3" t="n"/>
      <c r="P26" s="3" t="n"/>
    </row>
    <row r="27" ht="24" customHeight="1">
      <c r="A27" s="2" t="n"/>
      <c r="B27" s="3" t="n"/>
      <c r="C27" s="3" t="n"/>
      <c r="D27" s="3" t="n"/>
      <c r="E27" s="3" t="n"/>
      <c r="F27" s="29" t="n"/>
      <c r="G27" s="29" t="n"/>
      <c r="H27" s="33">
        <f>IF(OR(F27="",G27=""),"",IFERROR(NETWORKDAYS(F27,G27),""))</f>
        <v/>
      </c>
      <c r="I27" s="33">
        <f>IF(B27="","",IFERROR(VLOOKUP(B27,'Paramètres'!$A$2:$C$101,3,FALSE),""))</f>
        <v/>
      </c>
      <c r="J27" s="31" t="n"/>
      <c r="K27" s="31" t="n"/>
      <c r="L27" s="34">
        <f>IF(OR(J27="",H27="",I27=""),"",IFERROR(J27/(H27*I27),0))</f>
        <v/>
      </c>
      <c r="M27" s="33">
        <f>IF(OR(J27="",K27=""),"",J27-K27)</f>
        <v/>
      </c>
      <c r="N27" s="11">
        <f>IF(L27="","",IF(L27&gt;1,"Surcharge",IF(L27&gt;=0.8,"À surveiller","Disponible")))</f>
        <v/>
      </c>
      <c r="O27" s="3" t="n"/>
      <c r="P27" s="3" t="n"/>
    </row>
    <row r="28" ht="24" customHeight="1">
      <c r="A28" s="2" t="n"/>
      <c r="B28" s="3" t="n"/>
      <c r="C28" s="3" t="n"/>
      <c r="D28" s="3" t="n"/>
      <c r="E28" s="3" t="n"/>
      <c r="F28" s="29" t="n"/>
      <c r="G28" s="29" t="n"/>
      <c r="H28" s="30">
        <f>IF(OR(F28="",G28=""),"",IFERROR(NETWORKDAYS(F28,G28),""))</f>
        <v/>
      </c>
      <c r="I28" s="30">
        <f>IF(B28="","",IFERROR(VLOOKUP(B28,'Paramètres'!$A$2:$C$101,3,FALSE),""))</f>
        <v/>
      </c>
      <c r="J28" s="31" t="n"/>
      <c r="K28" s="31" t="n"/>
      <c r="L28" s="32">
        <f>IF(OR(J28="",H28="",I28=""),"",IFERROR(J28/(H28*I28),0))</f>
        <v/>
      </c>
      <c r="M28" s="30">
        <f>IF(OR(J28="",K28=""),"",J28-K28)</f>
        <v/>
      </c>
      <c r="N28" s="8">
        <f>IF(L28="","",IF(L28&gt;1,"Surcharge",IF(L28&gt;=0.8,"À surveiller","Disponible")))</f>
        <v/>
      </c>
      <c r="O28" s="3" t="n"/>
      <c r="P28" s="3" t="n"/>
    </row>
    <row r="29" ht="24" customHeight="1">
      <c r="A29" s="2" t="n"/>
      <c r="B29" s="3" t="n"/>
      <c r="C29" s="3" t="n"/>
      <c r="D29" s="3" t="n"/>
      <c r="E29" s="3" t="n"/>
      <c r="F29" s="29" t="n"/>
      <c r="G29" s="29" t="n"/>
      <c r="H29" s="33">
        <f>IF(OR(F29="",G29=""),"",IFERROR(NETWORKDAYS(F29,G29),""))</f>
        <v/>
      </c>
      <c r="I29" s="33">
        <f>IF(B29="","",IFERROR(VLOOKUP(B29,'Paramètres'!$A$2:$C$101,3,FALSE),""))</f>
        <v/>
      </c>
      <c r="J29" s="31" t="n"/>
      <c r="K29" s="31" t="n"/>
      <c r="L29" s="34">
        <f>IF(OR(J29="",H29="",I29=""),"",IFERROR(J29/(H29*I29),0))</f>
        <v/>
      </c>
      <c r="M29" s="33">
        <f>IF(OR(J29="",K29=""),"",J29-K29)</f>
        <v/>
      </c>
      <c r="N29" s="11">
        <f>IF(L29="","",IF(L29&gt;1,"Surcharge",IF(L29&gt;=0.8,"À surveiller","Disponible")))</f>
        <v/>
      </c>
      <c r="O29" s="3" t="n"/>
      <c r="P29" s="3" t="n"/>
    </row>
    <row r="30" ht="24" customHeight="1">
      <c r="A30" s="2" t="n"/>
      <c r="B30" s="3" t="n"/>
      <c r="C30" s="3" t="n"/>
      <c r="D30" s="3" t="n"/>
      <c r="E30" s="3" t="n"/>
      <c r="F30" s="29" t="n"/>
      <c r="G30" s="29" t="n"/>
      <c r="H30" s="30">
        <f>IF(OR(F30="",G30=""),"",IFERROR(NETWORKDAYS(F30,G30),""))</f>
        <v/>
      </c>
      <c r="I30" s="30">
        <f>IF(B30="","",IFERROR(VLOOKUP(B30,'Paramètres'!$A$2:$C$101,3,FALSE),""))</f>
        <v/>
      </c>
      <c r="J30" s="31" t="n"/>
      <c r="K30" s="31" t="n"/>
      <c r="L30" s="32">
        <f>IF(OR(J30="",H30="",I30=""),"",IFERROR(J30/(H30*I30),0))</f>
        <v/>
      </c>
      <c r="M30" s="30">
        <f>IF(OR(J30="",K30=""),"",J30-K30)</f>
        <v/>
      </c>
      <c r="N30" s="8">
        <f>IF(L30="","",IF(L30&gt;1,"Surcharge",IF(L30&gt;=0.8,"À surveiller","Disponible")))</f>
        <v/>
      </c>
      <c r="O30" s="3" t="n"/>
      <c r="P30" s="3" t="n"/>
    </row>
    <row r="31" ht="24" customHeight="1">
      <c r="A31" s="2" t="n"/>
      <c r="B31" s="3" t="n"/>
      <c r="C31" s="3" t="n"/>
      <c r="D31" s="3" t="n"/>
      <c r="E31" s="3" t="n"/>
      <c r="F31" s="29" t="n"/>
      <c r="G31" s="29" t="n"/>
      <c r="H31" s="33">
        <f>IF(OR(F31="",G31=""),"",IFERROR(NETWORKDAYS(F31,G31),""))</f>
        <v/>
      </c>
      <c r="I31" s="33">
        <f>IF(B31="","",IFERROR(VLOOKUP(B31,'Paramètres'!$A$2:$C$101,3,FALSE),""))</f>
        <v/>
      </c>
      <c r="J31" s="31" t="n"/>
      <c r="K31" s="31" t="n"/>
      <c r="L31" s="34">
        <f>IF(OR(J31="",H31="",I31=""),"",IFERROR(J31/(H31*I31),0))</f>
        <v/>
      </c>
      <c r="M31" s="33">
        <f>IF(OR(J31="",K31=""),"",J31-K31)</f>
        <v/>
      </c>
      <c r="N31" s="11">
        <f>IF(L31="","",IF(L31&gt;1,"Surcharge",IF(L31&gt;=0.8,"À surveiller","Disponible")))</f>
        <v/>
      </c>
      <c r="O31" s="3" t="n"/>
      <c r="P31" s="3" t="n"/>
    </row>
    <row r="32" ht="24" customHeight="1">
      <c r="A32" s="2" t="n"/>
      <c r="B32" s="3" t="n"/>
      <c r="C32" s="3" t="n"/>
      <c r="D32" s="3" t="n"/>
      <c r="E32" s="3" t="n"/>
      <c r="F32" s="29" t="n"/>
      <c r="G32" s="29" t="n"/>
      <c r="H32" s="30">
        <f>IF(OR(F32="",G32=""),"",IFERROR(NETWORKDAYS(F32,G32),""))</f>
        <v/>
      </c>
      <c r="I32" s="30">
        <f>IF(B32="","",IFERROR(VLOOKUP(B32,'Paramètres'!$A$2:$C$101,3,FALSE),""))</f>
        <v/>
      </c>
      <c r="J32" s="31" t="n"/>
      <c r="K32" s="31" t="n"/>
      <c r="L32" s="32">
        <f>IF(OR(J32="",H32="",I32=""),"",IFERROR(J32/(H32*I32),0))</f>
        <v/>
      </c>
      <c r="M32" s="30">
        <f>IF(OR(J32="",K32=""),"",J32-K32)</f>
        <v/>
      </c>
      <c r="N32" s="8">
        <f>IF(L32="","",IF(L32&gt;1,"Surcharge",IF(L32&gt;=0.8,"À surveiller","Disponible")))</f>
        <v/>
      </c>
      <c r="O32" s="3" t="n"/>
      <c r="P32" s="3" t="n"/>
    </row>
    <row r="33" ht="24" customHeight="1">
      <c r="A33" s="2" t="n"/>
      <c r="B33" s="3" t="n"/>
      <c r="C33" s="3" t="n"/>
      <c r="D33" s="3" t="n"/>
      <c r="E33" s="3" t="n"/>
      <c r="F33" s="29" t="n"/>
      <c r="G33" s="29" t="n"/>
      <c r="H33" s="33">
        <f>IF(OR(F33="",G33=""),"",IFERROR(NETWORKDAYS(F33,G33),""))</f>
        <v/>
      </c>
      <c r="I33" s="33">
        <f>IF(B33="","",IFERROR(VLOOKUP(B33,'Paramètres'!$A$2:$C$101,3,FALSE),""))</f>
        <v/>
      </c>
      <c r="J33" s="31" t="n"/>
      <c r="K33" s="31" t="n"/>
      <c r="L33" s="34">
        <f>IF(OR(J33="",H33="",I33=""),"",IFERROR(J33/(H33*I33),0))</f>
        <v/>
      </c>
      <c r="M33" s="33">
        <f>IF(OR(J33="",K33=""),"",J33-K33)</f>
        <v/>
      </c>
      <c r="N33" s="11">
        <f>IF(L33="","",IF(L33&gt;1,"Surcharge",IF(L33&gt;=0.8,"À surveiller","Disponible")))</f>
        <v/>
      </c>
      <c r="O33" s="3" t="n"/>
      <c r="P33" s="3" t="n"/>
    </row>
    <row r="34" ht="24" customHeight="1">
      <c r="A34" s="2" t="n"/>
      <c r="B34" s="3" t="n"/>
      <c r="C34" s="3" t="n"/>
      <c r="D34" s="3" t="n"/>
      <c r="E34" s="3" t="n"/>
      <c r="F34" s="29" t="n"/>
      <c r="G34" s="29" t="n"/>
      <c r="H34" s="30">
        <f>IF(OR(F34="",G34=""),"",IFERROR(NETWORKDAYS(F34,G34),""))</f>
        <v/>
      </c>
      <c r="I34" s="30">
        <f>IF(B34="","",IFERROR(VLOOKUP(B34,'Paramètres'!$A$2:$C$101,3,FALSE),""))</f>
        <v/>
      </c>
      <c r="J34" s="31" t="n"/>
      <c r="K34" s="31" t="n"/>
      <c r="L34" s="32">
        <f>IF(OR(J34="",H34="",I34=""),"",IFERROR(J34/(H34*I34),0))</f>
        <v/>
      </c>
      <c r="M34" s="30">
        <f>IF(OR(J34="",K34=""),"",J34-K34)</f>
        <v/>
      </c>
      <c r="N34" s="8">
        <f>IF(L34="","",IF(L34&gt;1,"Surcharge",IF(L34&gt;=0.8,"À surveiller","Disponible")))</f>
        <v/>
      </c>
      <c r="O34" s="3" t="n"/>
      <c r="P34" s="3" t="n"/>
    </row>
    <row r="35" ht="24" customHeight="1">
      <c r="A35" s="2" t="n"/>
      <c r="B35" s="3" t="n"/>
      <c r="C35" s="3" t="n"/>
      <c r="D35" s="3" t="n"/>
      <c r="E35" s="3" t="n"/>
      <c r="F35" s="29" t="n"/>
      <c r="G35" s="29" t="n"/>
      <c r="H35" s="33">
        <f>IF(OR(F35="",G35=""),"",IFERROR(NETWORKDAYS(F35,G35),""))</f>
        <v/>
      </c>
      <c r="I35" s="33">
        <f>IF(B35="","",IFERROR(VLOOKUP(B35,'Paramètres'!$A$2:$C$101,3,FALSE),""))</f>
        <v/>
      </c>
      <c r="J35" s="31" t="n"/>
      <c r="K35" s="31" t="n"/>
      <c r="L35" s="34">
        <f>IF(OR(J35="",H35="",I35=""),"",IFERROR(J35/(H35*I35),0))</f>
        <v/>
      </c>
      <c r="M35" s="33">
        <f>IF(OR(J35="",K35=""),"",J35-K35)</f>
        <v/>
      </c>
      <c r="N35" s="11">
        <f>IF(L35="","",IF(L35&gt;1,"Surcharge",IF(L35&gt;=0.8,"À surveiller","Disponible")))</f>
        <v/>
      </c>
      <c r="O35" s="3" t="n"/>
      <c r="P35" s="3" t="n"/>
    </row>
    <row r="36" ht="24" customHeight="1">
      <c r="A36" s="2" t="n"/>
      <c r="B36" s="3" t="n"/>
      <c r="C36" s="3" t="n"/>
      <c r="D36" s="3" t="n"/>
      <c r="E36" s="3" t="n"/>
      <c r="F36" s="29" t="n"/>
      <c r="G36" s="29" t="n"/>
      <c r="H36" s="30">
        <f>IF(OR(F36="",G36=""),"",IFERROR(NETWORKDAYS(F36,G36),""))</f>
        <v/>
      </c>
      <c r="I36" s="30">
        <f>IF(B36="","",IFERROR(VLOOKUP(B36,'Paramètres'!$A$2:$C$101,3,FALSE),""))</f>
        <v/>
      </c>
      <c r="J36" s="31" t="n"/>
      <c r="K36" s="31" t="n"/>
      <c r="L36" s="32">
        <f>IF(OR(J36="",H36="",I36=""),"",IFERROR(J36/(H36*I36),0))</f>
        <v/>
      </c>
      <c r="M36" s="30">
        <f>IF(OR(J36="",K36=""),"",J36-K36)</f>
        <v/>
      </c>
      <c r="N36" s="8">
        <f>IF(L36="","",IF(L36&gt;1,"Surcharge",IF(L36&gt;=0.8,"À surveiller","Disponible")))</f>
        <v/>
      </c>
      <c r="O36" s="3" t="n"/>
      <c r="P36" s="3" t="n"/>
    </row>
    <row r="37" ht="24" customHeight="1">
      <c r="A37" s="2" t="n"/>
      <c r="B37" s="3" t="n"/>
      <c r="C37" s="3" t="n"/>
      <c r="D37" s="3" t="n"/>
      <c r="E37" s="3" t="n"/>
      <c r="F37" s="29" t="n"/>
      <c r="G37" s="29" t="n"/>
      <c r="H37" s="33">
        <f>IF(OR(F37="",G37=""),"",IFERROR(NETWORKDAYS(F37,G37),""))</f>
        <v/>
      </c>
      <c r="I37" s="33">
        <f>IF(B37="","",IFERROR(VLOOKUP(B37,'Paramètres'!$A$2:$C$101,3,FALSE),""))</f>
        <v/>
      </c>
      <c r="J37" s="31" t="n"/>
      <c r="K37" s="31" t="n"/>
      <c r="L37" s="34">
        <f>IF(OR(J37="",H37="",I37=""),"",IFERROR(J37/(H37*I37),0))</f>
        <v/>
      </c>
      <c r="M37" s="33">
        <f>IF(OR(J37="",K37=""),"",J37-K37)</f>
        <v/>
      </c>
      <c r="N37" s="11">
        <f>IF(L37="","",IF(L37&gt;1,"Surcharge",IF(L37&gt;=0.8,"À surveiller","Disponible")))</f>
        <v/>
      </c>
      <c r="O37" s="3" t="n"/>
      <c r="P37" s="3" t="n"/>
    </row>
    <row r="38" ht="24" customHeight="1">
      <c r="A38" s="2" t="n"/>
      <c r="B38" s="3" t="n"/>
      <c r="C38" s="3" t="n"/>
      <c r="D38" s="3" t="n"/>
      <c r="E38" s="3" t="n"/>
      <c r="F38" s="29" t="n"/>
      <c r="G38" s="29" t="n"/>
      <c r="H38" s="30">
        <f>IF(OR(F38="",G38=""),"",IFERROR(NETWORKDAYS(F38,G38),""))</f>
        <v/>
      </c>
      <c r="I38" s="30">
        <f>IF(B38="","",IFERROR(VLOOKUP(B38,'Paramètres'!$A$2:$C$101,3,FALSE),""))</f>
        <v/>
      </c>
      <c r="J38" s="31" t="n"/>
      <c r="K38" s="31" t="n"/>
      <c r="L38" s="32">
        <f>IF(OR(J38="",H38="",I38=""),"",IFERROR(J38/(H38*I38),0))</f>
        <v/>
      </c>
      <c r="M38" s="30">
        <f>IF(OR(J38="",K38=""),"",J38-K38)</f>
        <v/>
      </c>
      <c r="N38" s="8">
        <f>IF(L38="","",IF(L38&gt;1,"Surcharge",IF(L38&gt;=0.8,"À surveiller","Disponible")))</f>
        <v/>
      </c>
      <c r="O38" s="3" t="n"/>
      <c r="P38" s="3" t="n"/>
    </row>
    <row r="39" ht="24" customHeight="1">
      <c r="A39" s="2" t="n"/>
      <c r="B39" s="3" t="n"/>
      <c r="C39" s="3" t="n"/>
      <c r="D39" s="3" t="n"/>
      <c r="E39" s="3" t="n"/>
      <c r="F39" s="29" t="n"/>
      <c r="G39" s="29" t="n"/>
      <c r="H39" s="33">
        <f>IF(OR(F39="",G39=""),"",IFERROR(NETWORKDAYS(F39,G39),""))</f>
        <v/>
      </c>
      <c r="I39" s="33">
        <f>IF(B39="","",IFERROR(VLOOKUP(B39,'Paramètres'!$A$2:$C$101,3,FALSE),""))</f>
        <v/>
      </c>
      <c r="J39" s="31" t="n"/>
      <c r="K39" s="31" t="n"/>
      <c r="L39" s="34">
        <f>IF(OR(J39="",H39="",I39=""),"",IFERROR(J39/(H39*I39),0))</f>
        <v/>
      </c>
      <c r="M39" s="33">
        <f>IF(OR(J39="",K39=""),"",J39-K39)</f>
        <v/>
      </c>
      <c r="N39" s="11">
        <f>IF(L39="","",IF(L39&gt;1,"Surcharge",IF(L39&gt;=0.8,"À surveiller","Disponible")))</f>
        <v/>
      </c>
      <c r="O39" s="3" t="n"/>
      <c r="P39" s="3" t="n"/>
    </row>
    <row r="40" ht="24" customHeight="1">
      <c r="A40" s="2" t="n"/>
      <c r="B40" s="3" t="n"/>
      <c r="C40" s="3" t="n"/>
      <c r="D40" s="3" t="n"/>
      <c r="E40" s="3" t="n"/>
      <c r="F40" s="29" t="n"/>
      <c r="G40" s="29" t="n"/>
      <c r="H40" s="30">
        <f>IF(OR(F40="",G40=""),"",IFERROR(NETWORKDAYS(F40,G40),""))</f>
        <v/>
      </c>
      <c r="I40" s="30">
        <f>IF(B40="","",IFERROR(VLOOKUP(B40,'Paramètres'!$A$2:$C$101,3,FALSE),""))</f>
        <v/>
      </c>
      <c r="J40" s="31" t="n"/>
      <c r="K40" s="31" t="n"/>
      <c r="L40" s="32">
        <f>IF(OR(J40="",H40="",I40=""),"",IFERROR(J40/(H40*I40),0))</f>
        <v/>
      </c>
      <c r="M40" s="30">
        <f>IF(OR(J40="",K40=""),"",J40-K40)</f>
        <v/>
      </c>
      <c r="N40" s="8">
        <f>IF(L40="","",IF(L40&gt;1,"Surcharge",IF(L40&gt;=0.8,"À surveiller","Disponible")))</f>
        <v/>
      </c>
      <c r="O40" s="3" t="n"/>
      <c r="P40" s="3" t="n"/>
    </row>
    <row r="41" ht="24" customHeight="1">
      <c r="A41" s="2" t="n"/>
      <c r="B41" s="3" t="n"/>
      <c r="C41" s="3" t="n"/>
      <c r="D41" s="3" t="n"/>
      <c r="E41" s="3" t="n"/>
      <c r="F41" s="29" t="n"/>
      <c r="G41" s="29" t="n"/>
      <c r="H41" s="33">
        <f>IF(OR(F41="",G41=""),"",IFERROR(NETWORKDAYS(F41,G41),""))</f>
        <v/>
      </c>
      <c r="I41" s="33">
        <f>IF(B41="","",IFERROR(VLOOKUP(B41,'Paramètres'!$A$2:$C$101,3,FALSE),""))</f>
        <v/>
      </c>
      <c r="J41" s="31" t="n"/>
      <c r="K41" s="31" t="n"/>
      <c r="L41" s="34">
        <f>IF(OR(J41="",H41="",I41=""),"",IFERROR(J41/(H41*I41),0))</f>
        <v/>
      </c>
      <c r="M41" s="33">
        <f>IF(OR(J41="",K41=""),"",J41-K41)</f>
        <v/>
      </c>
      <c r="N41" s="11">
        <f>IF(L41="","",IF(L41&gt;1,"Surcharge",IF(L41&gt;=0.8,"À surveiller","Disponible")))</f>
        <v/>
      </c>
      <c r="O41" s="3" t="n"/>
      <c r="P41" s="3" t="n"/>
    </row>
    <row r="42" ht="24" customHeight="1">
      <c r="A42" s="2" t="n"/>
      <c r="B42" s="3" t="n"/>
      <c r="C42" s="3" t="n"/>
      <c r="D42" s="3" t="n"/>
      <c r="E42" s="3" t="n"/>
      <c r="F42" s="29" t="n"/>
      <c r="G42" s="29" t="n"/>
      <c r="H42" s="30">
        <f>IF(OR(F42="",G42=""),"",IFERROR(NETWORKDAYS(F42,G42),""))</f>
        <v/>
      </c>
      <c r="I42" s="30">
        <f>IF(B42="","",IFERROR(VLOOKUP(B42,'Paramètres'!$A$2:$C$101,3,FALSE),""))</f>
        <v/>
      </c>
      <c r="J42" s="31" t="n"/>
      <c r="K42" s="31" t="n"/>
      <c r="L42" s="32">
        <f>IF(OR(J42="",H42="",I42=""),"",IFERROR(J42/(H42*I42),0))</f>
        <v/>
      </c>
      <c r="M42" s="30">
        <f>IF(OR(J42="",K42=""),"",J42-K42)</f>
        <v/>
      </c>
      <c r="N42" s="8">
        <f>IF(L42="","",IF(L42&gt;1,"Surcharge",IF(L42&gt;=0.8,"À surveiller","Disponible")))</f>
        <v/>
      </c>
      <c r="O42" s="3" t="n"/>
      <c r="P42" s="3" t="n"/>
    </row>
    <row r="43" ht="24" customHeight="1">
      <c r="A43" s="2" t="n"/>
      <c r="B43" s="3" t="n"/>
      <c r="C43" s="3" t="n"/>
      <c r="D43" s="3" t="n"/>
      <c r="E43" s="3" t="n"/>
      <c r="F43" s="29" t="n"/>
      <c r="G43" s="29" t="n"/>
      <c r="H43" s="33">
        <f>IF(OR(F43="",G43=""),"",IFERROR(NETWORKDAYS(F43,G43),""))</f>
        <v/>
      </c>
      <c r="I43" s="33">
        <f>IF(B43="","",IFERROR(VLOOKUP(B43,'Paramètres'!$A$2:$C$101,3,FALSE),""))</f>
        <v/>
      </c>
      <c r="J43" s="31" t="n"/>
      <c r="K43" s="31" t="n"/>
      <c r="L43" s="34">
        <f>IF(OR(J43="",H43="",I43=""),"",IFERROR(J43/(H43*I43),0))</f>
        <v/>
      </c>
      <c r="M43" s="33">
        <f>IF(OR(J43="",K43=""),"",J43-K43)</f>
        <v/>
      </c>
      <c r="N43" s="11">
        <f>IF(L43="","",IF(L43&gt;1,"Surcharge",IF(L43&gt;=0.8,"À surveiller","Disponible")))</f>
        <v/>
      </c>
      <c r="O43" s="3" t="n"/>
      <c r="P43" s="3" t="n"/>
    </row>
    <row r="44" ht="24" customHeight="1">
      <c r="A44" s="2" t="n"/>
      <c r="B44" s="3" t="n"/>
      <c r="C44" s="3" t="n"/>
      <c r="D44" s="3" t="n"/>
      <c r="E44" s="3" t="n"/>
      <c r="F44" s="29" t="n"/>
      <c r="G44" s="29" t="n"/>
      <c r="H44" s="30">
        <f>IF(OR(F44="",G44=""),"",IFERROR(NETWORKDAYS(F44,G44),""))</f>
        <v/>
      </c>
      <c r="I44" s="30">
        <f>IF(B44="","",IFERROR(VLOOKUP(B44,'Paramètres'!$A$2:$C$101,3,FALSE),""))</f>
        <v/>
      </c>
      <c r="J44" s="31" t="n"/>
      <c r="K44" s="31" t="n"/>
      <c r="L44" s="32">
        <f>IF(OR(J44="",H44="",I44=""),"",IFERROR(J44/(H44*I44),0))</f>
        <v/>
      </c>
      <c r="M44" s="30">
        <f>IF(OR(J44="",K44=""),"",J44-K44)</f>
        <v/>
      </c>
      <c r="N44" s="8">
        <f>IF(L44="","",IF(L44&gt;1,"Surcharge",IF(L44&gt;=0.8,"À surveiller","Disponible")))</f>
        <v/>
      </c>
      <c r="O44" s="3" t="n"/>
      <c r="P44" s="3" t="n"/>
    </row>
    <row r="45" ht="24" customHeight="1">
      <c r="A45" s="2" t="n"/>
      <c r="B45" s="3" t="n"/>
      <c r="C45" s="3" t="n"/>
      <c r="D45" s="3" t="n"/>
      <c r="E45" s="3" t="n"/>
      <c r="F45" s="29" t="n"/>
      <c r="G45" s="29" t="n"/>
      <c r="H45" s="33">
        <f>IF(OR(F45="",G45=""),"",IFERROR(NETWORKDAYS(F45,G45),""))</f>
        <v/>
      </c>
      <c r="I45" s="33">
        <f>IF(B45="","",IFERROR(VLOOKUP(B45,'Paramètres'!$A$2:$C$101,3,FALSE),""))</f>
        <v/>
      </c>
      <c r="J45" s="31" t="n"/>
      <c r="K45" s="31" t="n"/>
      <c r="L45" s="34">
        <f>IF(OR(J45="",H45="",I45=""),"",IFERROR(J45/(H45*I45),0))</f>
        <v/>
      </c>
      <c r="M45" s="33">
        <f>IF(OR(J45="",K45=""),"",J45-K45)</f>
        <v/>
      </c>
      <c r="N45" s="11">
        <f>IF(L45="","",IF(L45&gt;1,"Surcharge",IF(L45&gt;=0.8,"À surveiller","Disponible")))</f>
        <v/>
      </c>
      <c r="O45" s="3" t="n"/>
      <c r="P45" s="3" t="n"/>
    </row>
    <row r="46" ht="24" customHeight="1">
      <c r="A46" s="2" t="n"/>
      <c r="B46" s="3" t="n"/>
      <c r="C46" s="3" t="n"/>
      <c r="D46" s="3" t="n"/>
      <c r="E46" s="3" t="n"/>
      <c r="F46" s="29" t="n"/>
      <c r="G46" s="29" t="n"/>
      <c r="H46" s="30">
        <f>IF(OR(F46="",G46=""),"",IFERROR(NETWORKDAYS(F46,G46),""))</f>
        <v/>
      </c>
      <c r="I46" s="30">
        <f>IF(B46="","",IFERROR(VLOOKUP(B46,'Paramètres'!$A$2:$C$101,3,FALSE),""))</f>
        <v/>
      </c>
      <c r="J46" s="31" t="n"/>
      <c r="K46" s="31" t="n"/>
      <c r="L46" s="32">
        <f>IF(OR(J46="",H46="",I46=""),"",IFERROR(J46/(H46*I46),0))</f>
        <v/>
      </c>
      <c r="M46" s="30">
        <f>IF(OR(J46="",K46=""),"",J46-K46)</f>
        <v/>
      </c>
      <c r="N46" s="8">
        <f>IF(L46="","",IF(L46&gt;1,"Surcharge",IF(L46&gt;=0.8,"À surveiller","Disponible")))</f>
        <v/>
      </c>
      <c r="O46" s="3" t="n"/>
      <c r="P46" s="3" t="n"/>
    </row>
    <row r="47" ht="24" customHeight="1">
      <c r="A47" s="2" t="n"/>
      <c r="B47" s="3" t="n"/>
      <c r="C47" s="3" t="n"/>
      <c r="D47" s="3" t="n"/>
      <c r="E47" s="3" t="n"/>
      <c r="F47" s="29" t="n"/>
      <c r="G47" s="29" t="n"/>
      <c r="H47" s="33">
        <f>IF(OR(F47="",G47=""),"",IFERROR(NETWORKDAYS(F47,G47),""))</f>
        <v/>
      </c>
      <c r="I47" s="33">
        <f>IF(B47="","",IFERROR(VLOOKUP(B47,'Paramètres'!$A$2:$C$101,3,FALSE),""))</f>
        <v/>
      </c>
      <c r="J47" s="31" t="n"/>
      <c r="K47" s="31" t="n"/>
      <c r="L47" s="34">
        <f>IF(OR(J47="",H47="",I47=""),"",IFERROR(J47/(H47*I47),0))</f>
        <v/>
      </c>
      <c r="M47" s="33">
        <f>IF(OR(J47="",K47=""),"",J47-K47)</f>
        <v/>
      </c>
      <c r="N47" s="11">
        <f>IF(L47="","",IF(L47&gt;1,"Surcharge",IF(L47&gt;=0.8,"À surveiller","Disponible")))</f>
        <v/>
      </c>
      <c r="O47" s="3" t="n"/>
      <c r="P47" s="3" t="n"/>
    </row>
    <row r="48" ht="24" customHeight="1">
      <c r="A48" s="2" t="n"/>
      <c r="B48" s="3" t="n"/>
      <c r="C48" s="3" t="n"/>
      <c r="D48" s="3" t="n"/>
      <c r="E48" s="3" t="n"/>
      <c r="F48" s="29" t="n"/>
      <c r="G48" s="29" t="n"/>
      <c r="H48" s="30">
        <f>IF(OR(F48="",G48=""),"",IFERROR(NETWORKDAYS(F48,G48),""))</f>
        <v/>
      </c>
      <c r="I48" s="30">
        <f>IF(B48="","",IFERROR(VLOOKUP(B48,'Paramètres'!$A$2:$C$101,3,FALSE),""))</f>
        <v/>
      </c>
      <c r="J48" s="31" t="n"/>
      <c r="K48" s="31" t="n"/>
      <c r="L48" s="32">
        <f>IF(OR(J48="",H48="",I48=""),"",IFERROR(J48/(H48*I48),0))</f>
        <v/>
      </c>
      <c r="M48" s="30">
        <f>IF(OR(J48="",K48=""),"",J48-K48)</f>
        <v/>
      </c>
      <c r="N48" s="8">
        <f>IF(L48="","",IF(L48&gt;1,"Surcharge",IF(L48&gt;=0.8,"À surveiller","Disponible")))</f>
        <v/>
      </c>
      <c r="O48" s="3" t="n"/>
      <c r="P48" s="3" t="n"/>
    </row>
    <row r="49" ht="24" customHeight="1">
      <c r="A49" s="2" t="n"/>
      <c r="B49" s="3" t="n"/>
      <c r="C49" s="3" t="n"/>
      <c r="D49" s="3" t="n"/>
      <c r="E49" s="3" t="n"/>
      <c r="F49" s="29" t="n"/>
      <c r="G49" s="29" t="n"/>
      <c r="H49" s="33">
        <f>IF(OR(F49="",G49=""),"",IFERROR(NETWORKDAYS(F49,G49),""))</f>
        <v/>
      </c>
      <c r="I49" s="33">
        <f>IF(B49="","",IFERROR(VLOOKUP(B49,'Paramètres'!$A$2:$C$101,3,FALSE),""))</f>
        <v/>
      </c>
      <c r="J49" s="31" t="n"/>
      <c r="K49" s="31" t="n"/>
      <c r="L49" s="34">
        <f>IF(OR(J49="",H49="",I49=""),"",IFERROR(J49/(H49*I49),0))</f>
        <v/>
      </c>
      <c r="M49" s="33">
        <f>IF(OR(J49="",K49=""),"",J49-K49)</f>
        <v/>
      </c>
      <c r="N49" s="11">
        <f>IF(L49="","",IF(L49&gt;1,"Surcharge",IF(L49&gt;=0.8,"À surveiller","Disponible")))</f>
        <v/>
      </c>
      <c r="O49" s="3" t="n"/>
      <c r="P49" s="3" t="n"/>
    </row>
    <row r="50" ht="24" customHeight="1">
      <c r="A50" s="2" t="n"/>
      <c r="B50" s="3" t="n"/>
      <c r="C50" s="3" t="n"/>
      <c r="D50" s="3" t="n"/>
      <c r="E50" s="3" t="n"/>
      <c r="F50" s="29" t="n"/>
      <c r="G50" s="29" t="n"/>
      <c r="H50" s="30">
        <f>IF(OR(F50="",G50=""),"",IFERROR(NETWORKDAYS(F50,G50),""))</f>
        <v/>
      </c>
      <c r="I50" s="30">
        <f>IF(B50="","",IFERROR(VLOOKUP(B50,'Paramètres'!$A$2:$C$101,3,FALSE),""))</f>
        <v/>
      </c>
      <c r="J50" s="31" t="n"/>
      <c r="K50" s="31" t="n"/>
      <c r="L50" s="32">
        <f>IF(OR(J50="",H50="",I50=""),"",IFERROR(J50/(H50*I50),0))</f>
        <v/>
      </c>
      <c r="M50" s="30">
        <f>IF(OR(J50="",K50=""),"",J50-K50)</f>
        <v/>
      </c>
      <c r="N50" s="8">
        <f>IF(L50="","",IF(L50&gt;1,"Surcharge",IF(L50&gt;=0.8,"À surveiller","Disponible")))</f>
        <v/>
      </c>
      <c r="O50" s="3" t="n"/>
      <c r="P50" s="3" t="n"/>
    </row>
    <row r="51" ht="24" customHeight="1">
      <c r="A51" s="2" t="n"/>
      <c r="B51" s="3" t="n"/>
      <c r="C51" s="3" t="n"/>
      <c r="D51" s="3" t="n"/>
      <c r="E51" s="3" t="n"/>
      <c r="F51" s="29" t="n"/>
      <c r="G51" s="29" t="n"/>
      <c r="H51" s="33">
        <f>IF(OR(F51="",G51=""),"",IFERROR(NETWORKDAYS(F51,G51),""))</f>
        <v/>
      </c>
      <c r="I51" s="33">
        <f>IF(B51="","",IFERROR(VLOOKUP(B51,'Paramètres'!$A$2:$C$101,3,FALSE),""))</f>
        <v/>
      </c>
      <c r="J51" s="31" t="n"/>
      <c r="K51" s="31" t="n"/>
      <c r="L51" s="34">
        <f>IF(OR(J51="",H51="",I51=""),"",IFERROR(J51/(H51*I51),0))</f>
        <v/>
      </c>
      <c r="M51" s="33">
        <f>IF(OR(J51="",K51=""),"",J51-K51)</f>
        <v/>
      </c>
      <c r="N51" s="11">
        <f>IF(L51="","",IF(L51&gt;1,"Surcharge",IF(L51&gt;=0.8,"À surveiller","Disponible")))</f>
        <v/>
      </c>
      <c r="O51" s="3" t="n"/>
      <c r="P51" s="3" t="n"/>
    </row>
    <row r="52" ht="24" customHeight="1">
      <c r="A52" s="2" t="n"/>
      <c r="B52" s="3" t="n"/>
      <c r="C52" s="3" t="n"/>
      <c r="D52" s="3" t="n"/>
      <c r="E52" s="3" t="n"/>
      <c r="F52" s="29" t="n"/>
      <c r="G52" s="29" t="n"/>
      <c r="H52" s="30">
        <f>IF(OR(F52="",G52=""),"",IFERROR(NETWORKDAYS(F52,G52),""))</f>
        <v/>
      </c>
      <c r="I52" s="30">
        <f>IF(B52="","",IFERROR(VLOOKUP(B52,'Paramètres'!$A$2:$C$101,3,FALSE),""))</f>
        <v/>
      </c>
      <c r="J52" s="31" t="n"/>
      <c r="K52" s="31" t="n"/>
      <c r="L52" s="32">
        <f>IF(OR(J52="",H52="",I52=""),"",IFERROR(J52/(H52*I52),0))</f>
        <v/>
      </c>
      <c r="M52" s="30">
        <f>IF(OR(J52="",K52=""),"",J52-K52)</f>
        <v/>
      </c>
      <c r="N52" s="8">
        <f>IF(L52="","",IF(L52&gt;1,"Surcharge",IF(L52&gt;=0.8,"À surveiller","Disponible")))</f>
        <v/>
      </c>
      <c r="O52" s="3" t="n"/>
      <c r="P52" s="3" t="n"/>
    </row>
    <row r="53" ht="24" customHeight="1">
      <c r="A53" s="2" t="n"/>
      <c r="B53" s="3" t="n"/>
      <c r="C53" s="3" t="n"/>
      <c r="D53" s="3" t="n"/>
      <c r="E53" s="3" t="n"/>
      <c r="F53" s="29" t="n"/>
      <c r="G53" s="29" t="n"/>
      <c r="H53" s="33">
        <f>IF(OR(F53="",G53=""),"",IFERROR(NETWORKDAYS(F53,G53),""))</f>
        <v/>
      </c>
      <c r="I53" s="33">
        <f>IF(B53="","",IFERROR(VLOOKUP(B53,'Paramètres'!$A$2:$C$101,3,FALSE),""))</f>
        <v/>
      </c>
      <c r="J53" s="31" t="n"/>
      <c r="K53" s="31" t="n"/>
      <c r="L53" s="34">
        <f>IF(OR(J53="",H53="",I53=""),"",IFERROR(J53/(H53*I53),0))</f>
        <v/>
      </c>
      <c r="M53" s="33">
        <f>IF(OR(J53="",K53=""),"",J53-K53)</f>
        <v/>
      </c>
      <c r="N53" s="11">
        <f>IF(L53="","",IF(L53&gt;1,"Surcharge",IF(L53&gt;=0.8,"À surveiller","Disponible")))</f>
        <v/>
      </c>
      <c r="O53" s="3" t="n"/>
      <c r="P53" s="3" t="n"/>
    </row>
    <row r="54" ht="24" customHeight="1">
      <c r="A54" s="2" t="n"/>
      <c r="B54" s="3" t="n"/>
      <c r="C54" s="3" t="n"/>
      <c r="D54" s="3" t="n"/>
      <c r="E54" s="3" t="n"/>
      <c r="F54" s="29" t="n"/>
      <c r="G54" s="29" t="n"/>
      <c r="H54" s="30">
        <f>IF(OR(F54="",G54=""),"",IFERROR(NETWORKDAYS(F54,G54),""))</f>
        <v/>
      </c>
      <c r="I54" s="30">
        <f>IF(B54="","",IFERROR(VLOOKUP(B54,'Paramètres'!$A$2:$C$101,3,FALSE),""))</f>
        <v/>
      </c>
      <c r="J54" s="31" t="n"/>
      <c r="K54" s="31" t="n"/>
      <c r="L54" s="32">
        <f>IF(OR(J54="",H54="",I54=""),"",IFERROR(J54/(H54*I54),0))</f>
        <v/>
      </c>
      <c r="M54" s="30">
        <f>IF(OR(J54="",K54=""),"",J54-K54)</f>
        <v/>
      </c>
      <c r="N54" s="8">
        <f>IF(L54="","",IF(L54&gt;1,"Surcharge",IF(L54&gt;=0.8,"À surveiller","Disponible")))</f>
        <v/>
      </c>
      <c r="O54" s="3" t="n"/>
      <c r="P54" s="3" t="n"/>
    </row>
    <row r="55" ht="24" customHeight="1">
      <c r="A55" s="2" t="n"/>
      <c r="B55" s="3" t="n"/>
      <c r="C55" s="3" t="n"/>
      <c r="D55" s="3" t="n"/>
      <c r="E55" s="3" t="n"/>
      <c r="F55" s="29" t="n"/>
      <c r="G55" s="29" t="n"/>
      <c r="H55" s="33">
        <f>IF(OR(F55="",G55=""),"",IFERROR(NETWORKDAYS(F55,G55),""))</f>
        <v/>
      </c>
      <c r="I55" s="33">
        <f>IF(B55="","",IFERROR(VLOOKUP(B55,'Paramètres'!$A$2:$C$101,3,FALSE),""))</f>
        <v/>
      </c>
      <c r="J55" s="31" t="n"/>
      <c r="K55" s="31" t="n"/>
      <c r="L55" s="34">
        <f>IF(OR(J55="",H55="",I55=""),"",IFERROR(J55/(H55*I55),0))</f>
        <v/>
      </c>
      <c r="M55" s="33">
        <f>IF(OR(J55="",K55=""),"",J55-K55)</f>
        <v/>
      </c>
      <c r="N55" s="11">
        <f>IF(L55="","",IF(L55&gt;1,"Surcharge",IF(L55&gt;=0.8,"À surveiller","Disponible")))</f>
        <v/>
      </c>
      <c r="O55" s="3" t="n"/>
      <c r="P55" s="3" t="n"/>
    </row>
    <row r="56" ht="24" customHeight="1">
      <c r="A56" s="2" t="n"/>
      <c r="B56" s="3" t="n"/>
      <c r="C56" s="3" t="n"/>
      <c r="D56" s="3" t="n"/>
      <c r="E56" s="3" t="n"/>
      <c r="F56" s="29" t="n"/>
      <c r="G56" s="29" t="n"/>
      <c r="H56" s="30">
        <f>IF(OR(F56="",G56=""),"",IFERROR(NETWORKDAYS(F56,G56),""))</f>
        <v/>
      </c>
      <c r="I56" s="30">
        <f>IF(B56="","",IFERROR(VLOOKUP(B56,'Paramètres'!$A$2:$C$101,3,FALSE),""))</f>
        <v/>
      </c>
      <c r="J56" s="31" t="n"/>
      <c r="K56" s="31" t="n"/>
      <c r="L56" s="32">
        <f>IF(OR(J56="",H56="",I56=""),"",IFERROR(J56/(H56*I56),0))</f>
        <v/>
      </c>
      <c r="M56" s="30">
        <f>IF(OR(J56="",K56=""),"",J56-K56)</f>
        <v/>
      </c>
      <c r="N56" s="8">
        <f>IF(L56="","",IF(L56&gt;1,"Surcharge",IF(L56&gt;=0.8,"À surveiller","Disponible")))</f>
        <v/>
      </c>
      <c r="O56" s="3" t="n"/>
      <c r="P56" s="3" t="n"/>
    </row>
    <row r="57" ht="24" customHeight="1">
      <c r="A57" s="2" t="n"/>
      <c r="B57" s="3" t="n"/>
      <c r="C57" s="3" t="n"/>
      <c r="D57" s="3" t="n"/>
      <c r="E57" s="3" t="n"/>
      <c r="F57" s="29" t="n"/>
      <c r="G57" s="29" t="n"/>
      <c r="H57" s="33">
        <f>IF(OR(F57="",G57=""),"",IFERROR(NETWORKDAYS(F57,G57),""))</f>
        <v/>
      </c>
      <c r="I57" s="33">
        <f>IF(B57="","",IFERROR(VLOOKUP(B57,'Paramètres'!$A$2:$C$101,3,FALSE),""))</f>
        <v/>
      </c>
      <c r="J57" s="31" t="n"/>
      <c r="K57" s="31" t="n"/>
      <c r="L57" s="34">
        <f>IF(OR(J57="",H57="",I57=""),"",IFERROR(J57/(H57*I57),0))</f>
        <v/>
      </c>
      <c r="M57" s="33">
        <f>IF(OR(J57="",K57=""),"",J57-K57)</f>
        <v/>
      </c>
      <c r="N57" s="11">
        <f>IF(L57="","",IF(L57&gt;1,"Surcharge",IF(L57&gt;=0.8,"À surveiller","Disponible")))</f>
        <v/>
      </c>
      <c r="O57" s="3" t="n"/>
      <c r="P57" s="3" t="n"/>
    </row>
    <row r="58" ht="24" customHeight="1">
      <c r="A58" s="2" t="n"/>
      <c r="B58" s="3" t="n"/>
      <c r="C58" s="3" t="n"/>
      <c r="D58" s="3" t="n"/>
      <c r="E58" s="3" t="n"/>
      <c r="F58" s="29" t="n"/>
      <c r="G58" s="29" t="n"/>
      <c r="H58" s="30">
        <f>IF(OR(F58="",G58=""),"",IFERROR(NETWORKDAYS(F58,G58),""))</f>
        <v/>
      </c>
      <c r="I58" s="30">
        <f>IF(B58="","",IFERROR(VLOOKUP(B58,'Paramètres'!$A$2:$C$101,3,FALSE),""))</f>
        <v/>
      </c>
      <c r="J58" s="31" t="n"/>
      <c r="K58" s="31" t="n"/>
      <c r="L58" s="32">
        <f>IF(OR(J58="",H58="",I58=""),"",IFERROR(J58/(H58*I58),0))</f>
        <v/>
      </c>
      <c r="M58" s="30">
        <f>IF(OR(J58="",K58=""),"",J58-K58)</f>
        <v/>
      </c>
      <c r="N58" s="8">
        <f>IF(L58="","",IF(L58&gt;1,"Surcharge",IF(L58&gt;=0.8,"À surveiller","Disponible")))</f>
        <v/>
      </c>
      <c r="O58" s="3" t="n"/>
      <c r="P58" s="3" t="n"/>
    </row>
    <row r="59" ht="24" customHeight="1">
      <c r="A59" s="2" t="n"/>
      <c r="B59" s="3" t="n"/>
      <c r="C59" s="3" t="n"/>
      <c r="D59" s="3" t="n"/>
      <c r="E59" s="3" t="n"/>
      <c r="F59" s="29" t="n"/>
      <c r="G59" s="29" t="n"/>
      <c r="H59" s="33">
        <f>IF(OR(F59="",G59=""),"",IFERROR(NETWORKDAYS(F59,G59),""))</f>
        <v/>
      </c>
      <c r="I59" s="33">
        <f>IF(B59="","",IFERROR(VLOOKUP(B59,'Paramètres'!$A$2:$C$101,3,FALSE),""))</f>
        <v/>
      </c>
      <c r="J59" s="31" t="n"/>
      <c r="K59" s="31" t="n"/>
      <c r="L59" s="34">
        <f>IF(OR(J59="",H59="",I59=""),"",IFERROR(J59/(H59*I59),0))</f>
        <v/>
      </c>
      <c r="M59" s="33">
        <f>IF(OR(J59="",K59=""),"",J59-K59)</f>
        <v/>
      </c>
      <c r="N59" s="11">
        <f>IF(L59="","",IF(L59&gt;1,"Surcharge",IF(L59&gt;=0.8,"À surveiller","Disponible")))</f>
        <v/>
      </c>
      <c r="O59" s="3" t="n"/>
      <c r="P59" s="3" t="n"/>
    </row>
    <row r="60" ht="24" customHeight="1">
      <c r="A60" s="2" t="n"/>
      <c r="B60" s="3" t="n"/>
      <c r="C60" s="3" t="n"/>
      <c r="D60" s="3" t="n"/>
      <c r="E60" s="3" t="n"/>
      <c r="F60" s="29" t="n"/>
      <c r="G60" s="29" t="n"/>
      <c r="H60" s="30">
        <f>IF(OR(F60="",G60=""),"",IFERROR(NETWORKDAYS(F60,G60),""))</f>
        <v/>
      </c>
      <c r="I60" s="30">
        <f>IF(B60="","",IFERROR(VLOOKUP(B60,'Paramètres'!$A$2:$C$101,3,FALSE),""))</f>
        <v/>
      </c>
      <c r="J60" s="31" t="n"/>
      <c r="K60" s="31" t="n"/>
      <c r="L60" s="32">
        <f>IF(OR(J60="",H60="",I60=""),"",IFERROR(J60/(H60*I60),0))</f>
        <v/>
      </c>
      <c r="M60" s="30">
        <f>IF(OR(J60="",K60=""),"",J60-K60)</f>
        <v/>
      </c>
      <c r="N60" s="8">
        <f>IF(L60="","",IF(L60&gt;1,"Surcharge",IF(L60&gt;=0.8,"À surveiller","Disponible")))</f>
        <v/>
      </c>
      <c r="O60" s="3" t="n"/>
      <c r="P60" s="3" t="n"/>
    </row>
    <row r="61" ht="24" customHeight="1">
      <c r="A61" s="2" t="n"/>
      <c r="B61" s="3" t="n"/>
      <c r="C61" s="3" t="n"/>
      <c r="D61" s="3" t="n"/>
      <c r="E61" s="3" t="n"/>
      <c r="F61" s="29" t="n"/>
      <c r="G61" s="29" t="n"/>
      <c r="H61" s="33">
        <f>IF(OR(F61="",G61=""),"",IFERROR(NETWORKDAYS(F61,G61),""))</f>
        <v/>
      </c>
      <c r="I61" s="33">
        <f>IF(B61="","",IFERROR(VLOOKUP(B61,'Paramètres'!$A$2:$C$101,3,FALSE),""))</f>
        <v/>
      </c>
      <c r="J61" s="31" t="n"/>
      <c r="K61" s="31" t="n"/>
      <c r="L61" s="34">
        <f>IF(OR(J61="",H61="",I61=""),"",IFERROR(J61/(H61*I61),0))</f>
        <v/>
      </c>
      <c r="M61" s="33">
        <f>IF(OR(J61="",K61=""),"",J61-K61)</f>
        <v/>
      </c>
      <c r="N61" s="11">
        <f>IF(L61="","",IF(L61&gt;1,"Surcharge",IF(L61&gt;=0.8,"À surveiller","Disponible")))</f>
        <v/>
      </c>
      <c r="O61" s="3" t="n"/>
      <c r="P61" s="3" t="n"/>
    </row>
    <row r="62" ht="24" customHeight="1">
      <c r="A62" s="2" t="n"/>
      <c r="B62" s="3" t="n"/>
      <c r="C62" s="3" t="n"/>
      <c r="D62" s="3" t="n"/>
      <c r="E62" s="3" t="n"/>
      <c r="F62" s="29" t="n"/>
      <c r="G62" s="29" t="n"/>
      <c r="H62" s="30">
        <f>IF(OR(F62="",G62=""),"",IFERROR(NETWORKDAYS(F62,G62),""))</f>
        <v/>
      </c>
      <c r="I62" s="30">
        <f>IF(B62="","",IFERROR(VLOOKUP(B62,'Paramètres'!$A$2:$C$101,3,FALSE),""))</f>
        <v/>
      </c>
      <c r="J62" s="31" t="n"/>
      <c r="K62" s="31" t="n"/>
      <c r="L62" s="32">
        <f>IF(OR(J62="",H62="",I62=""),"",IFERROR(J62/(H62*I62),0))</f>
        <v/>
      </c>
      <c r="M62" s="30">
        <f>IF(OR(J62="",K62=""),"",J62-K62)</f>
        <v/>
      </c>
      <c r="N62" s="8">
        <f>IF(L62="","",IF(L62&gt;1,"Surcharge",IF(L62&gt;=0.8,"À surveiller","Disponible")))</f>
        <v/>
      </c>
      <c r="O62" s="3" t="n"/>
      <c r="P62" s="3" t="n"/>
    </row>
    <row r="63" ht="24" customHeight="1">
      <c r="A63" s="2" t="n"/>
      <c r="B63" s="3" t="n"/>
      <c r="C63" s="3" t="n"/>
      <c r="D63" s="3" t="n"/>
      <c r="E63" s="3" t="n"/>
      <c r="F63" s="29" t="n"/>
      <c r="G63" s="29" t="n"/>
      <c r="H63" s="33">
        <f>IF(OR(F63="",G63=""),"",IFERROR(NETWORKDAYS(F63,G63),""))</f>
        <v/>
      </c>
      <c r="I63" s="33">
        <f>IF(B63="","",IFERROR(VLOOKUP(B63,'Paramètres'!$A$2:$C$101,3,FALSE),""))</f>
        <v/>
      </c>
      <c r="J63" s="31" t="n"/>
      <c r="K63" s="31" t="n"/>
      <c r="L63" s="34">
        <f>IF(OR(J63="",H63="",I63=""),"",IFERROR(J63/(H63*I63),0))</f>
        <v/>
      </c>
      <c r="M63" s="33">
        <f>IF(OR(J63="",K63=""),"",J63-K63)</f>
        <v/>
      </c>
      <c r="N63" s="11">
        <f>IF(L63="","",IF(L63&gt;1,"Surcharge",IF(L63&gt;=0.8,"À surveiller","Disponible")))</f>
        <v/>
      </c>
      <c r="O63" s="3" t="n"/>
      <c r="P63" s="3" t="n"/>
    </row>
    <row r="64" ht="24" customHeight="1">
      <c r="A64" s="2" t="n"/>
      <c r="B64" s="3" t="n"/>
      <c r="C64" s="3" t="n"/>
      <c r="D64" s="3" t="n"/>
      <c r="E64" s="3" t="n"/>
      <c r="F64" s="29" t="n"/>
      <c r="G64" s="29" t="n"/>
      <c r="H64" s="30">
        <f>IF(OR(F64="",G64=""),"",IFERROR(NETWORKDAYS(F64,G64),""))</f>
        <v/>
      </c>
      <c r="I64" s="30">
        <f>IF(B64="","",IFERROR(VLOOKUP(B64,'Paramètres'!$A$2:$C$101,3,FALSE),""))</f>
        <v/>
      </c>
      <c r="J64" s="31" t="n"/>
      <c r="K64" s="31" t="n"/>
      <c r="L64" s="32">
        <f>IF(OR(J64="",H64="",I64=""),"",IFERROR(J64/(H64*I64),0))</f>
        <v/>
      </c>
      <c r="M64" s="30">
        <f>IF(OR(J64="",K64=""),"",J64-K64)</f>
        <v/>
      </c>
      <c r="N64" s="8">
        <f>IF(L64="","",IF(L64&gt;1,"Surcharge",IF(L64&gt;=0.8,"À surveiller","Disponible")))</f>
        <v/>
      </c>
      <c r="O64" s="3" t="n"/>
      <c r="P64" s="3" t="n"/>
    </row>
    <row r="65" ht="24" customHeight="1">
      <c r="A65" s="2" t="n"/>
      <c r="B65" s="3" t="n"/>
      <c r="C65" s="3" t="n"/>
      <c r="D65" s="3" t="n"/>
      <c r="E65" s="3" t="n"/>
      <c r="F65" s="29" t="n"/>
      <c r="G65" s="29" t="n"/>
      <c r="H65" s="33">
        <f>IF(OR(F65="",G65=""),"",IFERROR(NETWORKDAYS(F65,G65),""))</f>
        <v/>
      </c>
      <c r="I65" s="33">
        <f>IF(B65="","",IFERROR(VLOOKUP(B65,'Paramètres'!$A$2:$C$101,3,FALSE),""))</f>
        <v/>
      </c>
      <c r="J65" s="31" t="n"/>
      <c r="K65" s="31" t="n"/>
      <c r="L65" s="34">
        <f>IF(OR(J65="",H65="",I65=""),"",IFERROR(J65/(H65*I65),0))</f>
        <v/>
      </c>
      <c r="M65" s="33">
        <f>IF(OR(J65="",K65=""),"",J65-K65)</f>
        <v/>
      </c>
      <c r="N65" s="11">
        <f>IF(L65="","",IF(L65&gt;1,"Surcharge",IF(L65&gt;=0.8,"À surveiller","Disponible")))</f>
        <v/>
      </c>
      <c r="O65" s="3" t="n"/>
      <c r="P65" s="3" t="n"/>
    </row>
    <row r="66" ht="24" customHeight="1">
      <c r="A66" s="2" t="n"/>
      <c r="B66" s="3" t="n"/>
      <c r="C66" s="3" t="n"/>
      <c r="D66" s="3" t="n"/>
      <c r="E66" s="3" t="n"/>
      <c r="F66" s="29" t="n"/>
      <c r="G66" s="29" t="n"/>
      <c r="H66" s="30">
        <f>IF(OR(F66="",G66=""),"",IFERROR(NETWORKDAYS(F66,G66),""))</f>
        <v/>
      </c>
      <c r="I66" s="30">
        <f>IF(B66="","",IFERROR(VLOOKUP(B66,'Paramètres'!$A$2:$C$101,3,FALSE),""))</f>
        <v/>
      </c>
      <c r="J66" s="31" t="n"/>
      <c r="K66" s="31" t="n"/>
      <c r="L66" s="32">
        <f>IF(OR(J66="",H66="",I66=""),"",IFERROR(J66/(H66*I66),0))</f>
        <v/>
      </c>
      <c r="M66" s="30">
        <f>IF(OR(J66="",K66=""),"",J66-K66)</f>
        <v/>
      </c>
      <c r="N66" s="8">
        <f>IF(L66="","",IF(L66&gt;1,"Surcharge",IF(L66&gt;=0.8,"À surveiller","Disponible")))</f>
        <v/>
      </c>
      <c r="O66" s="3" t="n"/>
      <c r="P66" s="3" t="n"/>
    </row>
    <row r="67" ht="24" customHeight="1">
      <c r="A67" s="2" t="n"/>
      <c r="B67" s="3" t="n"/>
      <c r="C67" s="3" t="n"/>
      <c r="D67" s="3" t="n"/>
      <c r="E67" s="3" t="n"/>
      <c r="F67" s="29" t="n"/>
      <c r="G67" s="29" t="n"/>
      <c r="H67" s="33">
        <f>IF(OR(F67="",G67=""),"",IFERROR(NETWORKDAYS(F67,G67),""))</f>
        <v/>
      </c>
      <c r="I67" s="33">
        <f>IF(B67="","",IFERROR(VLOOKUP(B67,'Paramètres'!$A$2:$C$101,3,FALSE),""))</f>
        <v/>
      </c>
      <c r="J67" s="31" t="n"/>
      <c r="K67" s="31" t="n"/>
      <c r="L67" s="34">
        <f>IF(OR(J67="",H67="",I67=""),"",IFERROR(J67/(H67*I67),0))</f>
        <v/>
      </c>
      <c r="M67" s="33">
        <f>IF(OR(J67="",K67=""),"",J67-K67)</f>
        <v/>
      </c>
      <c r="N67" s="11">
        <f>IF(L67="","",IF(L67&gt;1,"Surcharge",IF(L67&gt;=0.8,"À surveiller","Disponible")))</f>
        <v/>
      </c>
      <c r="O67" s="3" t="n"/>
      <c r="P67" s="3" t="n"/>
    </row>
    <row r="68" ht="24" customHeight="1">
      <c r="A68" s="2" t="n"/>
      <c r="B68" s="3" t="n"/>
      <c r="C68" s="3" t="n"/>
      <c r="D68" s="3" t="n"/>
      <c r="E68" s="3" t="n"/>
      <c r="F68" s="29" t="n"/>
      <c r="G68" s="29" t="n"/>
      <c r="H68" s="30">
        <f>IF(OR(F68="",G68=""),"",IFERROR(NETWORKDAYS(F68,G68),""))</f>
        <v/>
      </c>
      <c r="I68" s="30">
        <f>IF(B68="","",IFERROR(VLOOKUP(B68,'Paramètres'!$A$2:$C$101,3,FALSE),""))</f>
        <v/>
      </c>
      <c r="J68" s="31" t="n"/>
      <c r="K68" s="31" t="n"/>
      <c r="L68" s="32">
        <f>IF(OR(J68="",H68="",I68=""),"",IFERROR(J68/(H68*I68),0))</f>
        <v/>
      </c>
      <c r="M68" s="30">
        <f>IF(OR(J68="",K68=""),"",J68-K68)</f>
        <v/>
      </c>
      <c r="N68" s="8">
        <f>IF(L68="","",IF(L68&gt;1,"Surcharge",IF(L68&gt;=0.8,"À surveiller","Disponible")))</f>
        <v/>
      </c>
      <c r="O68" s="3" t="n"/>
      <c r="P68" s="3" t="n"/>
    </row>
    <row r="69" ht="24" customHeight="1">
      <c r="A69" s="2" t="n"/>
      <c r="B69" s="3" t="n"/>
      <c r="C69" s="3" t="n"/>
      <c r="D69" s="3" t="n"/>
      <c r="E69" s="3" t="n"/>
      <c r="F69" s="29" t="n"/>
      <c r="G69" s="29" t="n"/>
      <c r="H69" s="33">
        <f>IF(OR(F69="",G69=""),"",IFERROR(NETWORKDAYS(F69,G69),""))</f>
        <v/>
      </c>
      <c r="I69" s="33">
        <f>IF(B69="","",IFERROR(VLOOKUP(B69,'Paramètres'!$A$2:$C$101,3,FALSE),""))</f>
        <v/>
      </c>
      <c r="J69" s="31" t="n"/>
      <c r="K69" s="31" t="n"/>
      <c r="L69" s="34">
        <f>IF(OR(J69="",H69="",I69=""),"",IFERROR(J69/(H69*I69),0))</f>
        <v/>
      </c>
      <c r="M69" s="33">
        <f>IF(OR(J69="",K69=""),"",J69-K69)</f>
        <v/>
      </c>
      <c r="N69" s="11">
        <f>IF(L69="","",IF(L69&gt;1,"Surcharge",IF(L69&gt;=0.8,"À surveiller","Disponible")))</f>
        <v/>
      </c>
      <c r="O69" s="3" t="n"/>
      <c r="P69" s="3" t="n"/>
    </row>
    <row r="70" ht="24" customHeight="1">
      <c r="A70" s="2" t="n"/>
      <c r="B70" s="3" t="n"/>
      <c r="C70" s="3" t="n"/>
      <c r="D70" s="3" t="n"/>
      <c r="E70" s="3" t="n"/>
      <c r="F70" s="29" t="n"/>
      <c r="G70" s="29" t="n"/>
      <c r="H70" s="30">
        <f>IF(OR(F70="",G70=""),"",IFERROR(NETWORKDAYS(F70,G70),""))</f>
        <v/>
      </c>
      <c r="I70" s="30">
        <f>IF(B70="","",IFERROR(VLOOKUP(B70,'Paramètres'!$A$2:$C$101,3,FALSE),""))</f>
        <v/>
      </c>
      <c r="J70" s="31" t="n"/>
      <c r="K70" s="31" t="n"/>
      <c r="L70" s="32">
        <f>IF(OR(J70="",H70="",I70=""),"",IFERROR(J70/(H70*I70),0))</f>
        <v/>
      </c>
      <c r="M70" s="30">
        <f>IF(OR(J70="",K70=""),"",J70-K70)</f>
        <v/>
      </c>
      <c r="N70" s="8">
        <f>IF(L70="","",IF(L70&gt;1,"Surcharge",IF(L70&gt;=0.8,"À surveiller","Disponible")))</f>
        <v/>
      </c>
      <c r="O70" s="3" t="n"/>
      <c r="P70" s="3" t="n"/>
    </row>
    <row r="71" ht="24" customHeight="1">
      <c r="A71" s="2" t="n"/>
      <c r="B71" s="3" t="n"/>
      <c r="C71" s="3" t="n"/>
      <c r="D71" s="3" t="n"/>
      <c r="E71" s="3" t="n"/>
      <c r="F71" s="29" t="n"/>
      <c r="G71" s="29" t="n"/>
      <c r="H71" s="33">
        <f>IF(OR(F71="",G71=""),"",IFERROR(NETWORKDAYS(F71,G71),""))</f>
        <v/>
      </c>
      <c r="I71" s="33">
        <f>IF(B71="","",IFERROR(VLOOKUP(B71,'Paramètres'!$A$2:$C$101,3,FALSE),""))</f>
        <v/>
      </c>
      <c r="J71" s="31" t="n"/>
      <c r="K71" s="31" t="n"/>
      <c r="L71" s="34">
        <f>IF(OR(J71="",H71="",I71=""),"",IFERROR(J71/(H71*I71),0))</f>
        <v/>
      </c>
      <c r="M71" s="33">
        <f>IF(OR(J71="",K71=""),"",J71-K71)</f>
        <v/>
      </c>
      <c r="N71" s="11">
        <f>IF(L71="","",IF(L71&gt;1,"Surcharge",IF(L71&gt;=0.8,"À surveiller","Disponible")))</f>
        <v/>
      </c>
      <c r="O71" s="3" t="n"/>
      <c r="P71" s="3" t="n"/>
    </row>
    <row r="72" ht="24" customHeight="1">
      <c r="A72" s="2" t="n"/>
      <c r="B72" s="3" t="n"/>
      <c r="C72" s="3" t="n"/>
      <c r="D72" s="3" t="n"/>
      <c r="E72" s="3" t="n"/>
      <c r="F72" s="29" t="n"/>
      <c r="G72" s="29" t="n"/>
      <c r="H72" s="30">
        <f>IF(OR(F72="",G72=""),"",IFERROR(NETWORKDAYS(F72,G72),""))</f>
        <v/>
      </c>
      <c r="I72" s="30">
        <f>IF(B72="","",IFERROR(VLOOKUP(B72,'Paramètres'!$A$2:$C$101,3,FALSE),""))</f>
        <v/>
      </c>
      <c r="J72" s="31" t="n"/>
      <c r="K72" s="31" t="n"/>
      <c r="L72" s="32">
        <f>IF(OR(J72="",H72="",I72=""),"",IFERROR(J72/(H72*I72),0))</f>
        <v/>
      </c>
      <c r="M72" s="30">
        <f>IF(OR(J72="",K72=""),"",J72-K72)</f>
        <v/>
      </c>
      <c r="N72" s="8">
        <f>IF(L72="","",IF(L72&gt;1,"Surcharge",IF(L72&gt;=0.8,"À surveiller","Disponible")))</f>
        <v/>
      </c>
      <c r="O72" s="3" t="n"/>
      <c r="P72" s="3" t="n"/>
    </row>
    <row r="73" ht="24" customHeight="1">
      <c r="A73" s="2" t="n"/>
      <c r="B73" s="3" t="n"/>
      <c r="C73" s="3" t="n"/>
      <c r="D73" s="3" t="n"/>
      <c r="E73" s="3" t="n"/>
      <c r="F73" s="29" t="n"/>
      <c r="G73" s="29" t="n"/>
      <c r="H73" s="33">
        <f>IF(OR(F73="",G73=""),"",IFERROR(NETWORKDAYS(F73,G73),""))</f>
        <v/>
      </c>
      <c r="I73" s="33">
        <f>IF(B73="","",IFERROR(VLOOKUP(B73,'Paramètres'!$A$2:$C$101,3,FALSE),""))</f>
        <v/>
      </c>
      <c r="J73" s="31" t="n"/>
      <c r="K73" s="31" t="n"/>
      <c r="L73" s="34">
        <f>IF(OR(J73="",H73="",I73=""),"",IFERROR(J73/(H73*I73),0))</f>
        <v/>
      </c>
      <c r="M73" s="33">
        <f>IF(OR(J73="",K73=""),"",J73-K73)</f>
        <v/>
      </c>
      <c r="N73" s="11">
        <f>IF(L73="","",IF(L73&gt;1,"Surcharge",IF(L73&gt;=0.8,"À surveiller","Disponible")))</f>
        <v/>
      </c>
      <c r="O73" s="3" t="n"/>
      <c r="P73" s="3" t="n"/>
    </row>
    <row r="74" ht="24" customHeight="1">
      <c r="A74" s="2" t="n"/>
      <c r="B74" s="3" t="n"/>
      <c r="C74" s="3" t="n"/>
      <c r="D74" s="3" t="n"/>
      <c r="E74" s="3" t="n"/>
      <c r="F74" s="29" t="n"/>
      <c r="G74" s="29" t="n"/>
      <c r="H74" s="30">
        <f>IF(OR(F74="",G74=""),"",IFERROR(NETWORKDAYS(F74,G74),""))</f>
        <v/>
      </c>
      <c r="I74" s="30">
        <f>IF(B74="","",IFERROR(VLOOKUP(B74,'Paramètres'!$A$2:$C$101,3,FALSE),""))</f>
        <v/>
      </c>
      <c r="J74" s="31" t="n"/>
      <c r="K74" s="31" t="n"/>
      <c r="L74" s="32">
        <f>IF(OR(J74="",H74="",I74=""),"",IFERROR(J74/(H74*I74),0))</f>
        <v/>
      </c>
      <c r="M74" s="30">
        <f>IF(OR(J74="",K74=""),"",J74-K74)</f>
        <v/>
      </c>
      <c r="N74" s="8">
        <f>IF(L74="","",IF(L74&gt;1,"Surcharge",IF(L74&gt;=0.8,"À surveiller","Disponible")))</f>
        <v/>
      </c>
      <c r="O74" s="3" t="n"/>
      <c r="P74" s="3" t="n"/>
    </row>
    <row r="75" ht="24" customHeight="1">
      <c r="A75" s="2" t="n"/>
      <c r="B75" s="3" t="n"/>
      <c r="C75" s="3" t="n"/>
      <c r="D75" s="3" t="n"/>
      <c r="E75" s="3" t="n"/>
      <c r="F75" s="29" t="n"/>
      <c r="G75" s="29" t="n"/>
      <c r="H75" s="33">
        <f>IF(OR(F75="",G75=""),"",IFERROR(NETWORKDAYS(F75,G75),""))</f>
        <v/>
      </c>
      <c r="I75" s="33">
        <f>IF(B75="","",IFERROR(VLOOKUP(B75,'Paramètres'!$A$2:$C$101,3,FALSE),""))</f>
        <v/>
      </c>
      <c r="J75" s="31" t="n"/>
      <c r="K75" s="31" t="n"/>
      <c r="L75" s="34">
        <f>IF(OR(J75="",H75="",I75=""),"",IFERROR(J75/(H75*I75),0))</f>
        <v/>
      </c>
      <c r="M75" s="33">
        <f>IF(OR(J75="",K75=""),"",J75-K75)</f>
        <v/>
      </c>
      <c r="N75" s="11">
        <f>IF(L75="","",IF(L75&gt;1,"Surcharge",IF(L75&gt;=0.8,"À surveiller","Disponible")))</f>
        <v/>
      </c>
      <c r="O75" s="3" t="n"/>
      <c r="P75" s="3" t="n"/>
    </row>
    <row r="76" ht="24" customHeight="1">
      <c r="A76" s="2" t="n"/>
      <c r="B76" s="3" t="n"/>
      <c r="C76" s="3" t="n"/>
      <c r="D76" s="3" t="n"/>
      <c r="E76" s="3" t="n"/>
      <c r="F76" s="29" t="n"/>
      <c r="G76" s="29" t="n"/>
      <c r="H76" s="30">
        <f>IF(OR(F76="",G76=""),"",IFERROR(NETWORKDAYS(F76,G76),""))</f>
        <v/>
      </c>
      <c r="I76" s="30">
        <f>IF(B76="","",IFERROR(VLOOKUP(B76,'Paramètres'!$A$2:$C$101,3,FALSE),""))</f>
        <v/>
      </c>
      <c r="J76" s="31" t="n"/>
      <c r="K76" s="31" t="n"/>
      <c r="L76" s="32">
        <f>IF(OR(J76="",H76="",I76=""),"",IFERROR(J76/(H76*I76),0))</f>
        <v/>
      </c>
      <c r="M76" s="30">
        <f>IF(OR(J76="",K76=""),"",J76-K76)</f>
        <v/>
      </c>
      <c r="N76" s="8">
        <f>IF(L76="","",IF(L76&gt;1,"Surcharge",IF(L76&gt;=0.8,"À surveiller","Disponible")))</f>
        <v/>
      </c>
      <c r="O76" s="3" t="n"/>
      <c r="P76" s="3" t="n"/>
    </row>
    <row r="77" ht="24" customHeight="1">
      <c r="A77" s="2" t="n"/>
      <c r="B77" s="3" t="n"/>
      <c r="C77" s="3" t="n"/>
      <c r="D77" s="3" t="n"/>
      <c r="E77" s="3" t="n"/>
      <c r="F77" s="29" t="n"/>
      <c r="G77" s="29" t="n"/>
      <c r="H77" s="33">
        <f>IF(OR(F77="",G77=""),"",IFERROR(NETWORKDAYS(F77,G77),""))</f>
        <v/>
      </c>
      <c r="I77" s="33">
        <f>IF(B77="","",IFERROR(VLOOKUP(B77,'Paramètres'!$A$2:$C$101,3,FALSE),""))</f>
        <v/>
      </c>
      <c r="J77" s="31" t="n"/>
      <c r="K77" s="31" t="n"/>
      <c r="L77" s="34">
        <f>IF(OR(J77="",H77="",I77=""),"",IFERROR(J77/(H77*I77),0))</f>
        <v/>
      </c>
      <c r="M77" s="33">
        <f>IF(OR(J77="",K77=""),"",J77-K77)</f>
        <v/>
      </c>
      <c r="N77" s="11">
        <f>IF(L77="","",IF(L77&gt;1,"Surcharge",IF(L77&gt;=0.8,"À surveiller","Disponible")))</f>
        <v/>
      </c>
      <c r="O77" s="3" t="n"/>
      <c r="P77" s="3" t="n"/>
    </row>
    <row r="78" ht="24" customHeight="1">
      <c r="A78" s="2" t="n"/>
      <c r="B78" s="3" t="n"/>
      <c r="C78" s="3" t="n"/>
      <c r="D78" s="3" t="n"/>
      <c r="E78" s="3" t="n"/>
      <c r="F78" s="29" t="n"/>
      <c r="G78" s="29" t="n"/>
      <c r="H78" s="30">
        <f>IF(OR(F78="",G78=""),"",IFERROR(NETWORKDAYS(F78,G78),""))</f>
        <v/>
      </c>
      <c r="I78" s="30">
        <f>IF(B78="","",IFERROR(VLOOKUP(B78,'Paramètres'!$A$2:$C$101,3,FALSE),""))</f>
        <v/>
      </c>
      <c r="J78" s="31" t="n"/>
      <c r="K78" s="31" t="n"/>
      <c r="L78" s="32">
        <f>IF(OR(J78="",H78="",I78=""),"",IFERROR(J78/(H78*I78),0))</f>
        <v/>
      </c>
      <c r="M78" s="30">
        <f>IF(OR(J78="",K78=""),"",J78-K78)</f>
        <v/>
      </c>
      <c r="N78" s="8">
        <f>IF(L78="","",IF(L78&gt;1,"Surcharge",IF(L78&gt;=0.8,"À surveiller","Disponible")))</f>
        <v/>
      </c>
      <c r="O78" s="3" t="n"/>
      <c r="P78" s="3" t="n"/>
    </row>
    <row r="79" ht="24" customHeight="1">
      <c r="A79" s="2" t="n"/>
      <c r="B79" s="3" t="n"/>
      <c r="C79" s="3" t="n"/>
      <c r="D79" s="3" t="n"/>
      <c r="E79" s="3" t="n"/>
      <c r="F79" s="29" t="n"/>
      <c r="G79" s="29" t="n"/>
      <c r="H79" s="33">
        <f>IF(OR(F79="",G79=""),"",IFERROR(NETWORKDAYS(F79,G79),""))</f>
        <v/>
      </c>
      <c r="I79" s="33">
        <f>IF(B79="","",IFERROR(VLOOKUP(B79,'Paramètres'!$A$2:$C$101,3,FALSE),""))</f>
        <v/>
      </c>
      <c r="J79" s="31" t="n"/>
      <c r="K79" s="31" t="n"/>
      <c r="L79" s="34">
        <f>IF(OR(J79="",H79="",I79=""),"",IFERROR(J79/(H79*I79),0))</f>
        <v/>
      </c>
      <c r="M79" s="33">
        <f>IF(OR(J79="",K79=""),"",J79-K79)</f>
        <v/>
      </c>
      <c r="N79" s="11">
        <f>IF(L79="","",IF(L79&gt;1,"Surcharge",IF(L79&gt;=0.8,"À surveiller","Disponible")))</f>
        <v/>
      </c>
      <c r="O79" s="3" t="n"/>
      <c r="P79" s="3" t="n"/>
    </row>
    <row r="80" ht="24" customHeight="1">
      <c r="A80" s="2" t="n"/>
      <c r="B80" s="3" t="n"/>
      <c r="C80" s="3" t="n"/>
      <c r="D80" s="3" t="n"/>
      <c r="E80" s="3" t="n"/>
      <c r="F80" s="29" t="n"/>
      <c r="G80" s="29" t="n"/>
      <c r="H80" s="30">
        <f>IF(OR(F80="",G80=""),"",IFERROR(NETWORKDAYS(F80,G80),""))</f>
        <v/>
      </c>
      <c r="I80" s="30">
        <f>IF(B80="","",IFERROR(VLOOKUP(B80,'Paramètres'!$A$2:$C$101,3,FALSE),""))</f>
        <v/>
      </c>
      <c r="J80" s="31" t="n"/>
      <c r="K80" s="31" t="n"/>
      <c r="L80" s="32">
        <f>IF(OR(J80="",H80="",I80=""),"",IFERROR(J80/(H80*I80),0))</f>
        <v/>
      </c>
      <c r="M80" s="30">
        <f>IF(OR(J80="",K80=""),"",J80-K80)</f>
        <v/>
      </c>
      <c r="N80" s="8">
        <f>IF(L80="","",IF(L80&gt;1,"Surcharge",IF(L80&gt;=0.8,"À surveiller","Disponible")))</f>
        <v/>
      </c>
      <c r="O80" s="3" t="n"/>
      <c r="P80" s="3" t="n"/>
    </row>
    <row r="81" ht="24" customHeight="1">
      <c r="A81" s="2" t="n"/>
      <c r="B81" s="3" t="n"/>
      <c r="C81" s="3" t="n"/>
      <c r="D81" s="3" t="n"/>
      <c r="E81" s="3" t="n"/>
      <c r="F81" s="29" t="n"/>
      <c r="G81" s="29" t="n"/>
      <c r="H81" s="33">
        <f>IF(OR(F81="",G81=""),"",IFERROR(NETWORKDAYS(F81,G81),""))</f>
        <v/>
      </c>
      <c r="I81" s="33">
        <f>IF(B81="","",IFERROR(VLOOKUP(B81,'Paramètres'!$A$2:$C$101,3,FALSE),""))</f>
        <v/>
      </c>
      <c r="J81" s="31" t="n"/>
      <c r="K81" s="31" t="n"/>
      <c r="L81" s="34">
        <f>IF(OR(J81="",H81="",I81=""),"",IFERROR(J81/(H81*I81),0))</f>
        <v/>
      </c>
      <c r="M81" s="33">
        <f>IF(OR(J81="",K81=""),"",J81-K81)</f>
        <v/>
      </c>
      <c r="N81" s="11">
        <f>IF(L81="","",IF(L81&gt;1,"Surcharge",IF(L81&gt;=0.8,"À surveiller","Disponible")))</f>
        <v/>
      </c>
      <c r="O81" s="3" t="n"/>
      <c r="P81" s="3" t="n"/>
    </row>
    <row r="82" ht="24" customHeight="1">
      <c r="A82" s="2" t="n"/>
      <c r="B82" s="3" t="n"/>
      <c r="C82" s="3" t="n"/>
      <c r="D82" s="3" t="n"/>
      <c r="E82" s="3" t="n"/>
      <c r="F82" s="29" t="n"/>
      <c r="G82" s="29" t="n"/>
      <c r="H82" s="30">
        <f>IF(OR(F82="",G82=""),"",IFERROR(NETWORKDAYS(F82,G82),""))</f>
        <v/>
      </c>
      <c r="I82" s="30">
        <f>IF(B82="","",IFERROR(VLOOKUP(B82,'Paramètres'!$A$2:$C$101,3,FALSE),""))</f>
        <v/>
      </c>
      <c r="J82" s="31" t="n"/>
      <c r="K82" s="31" t="n"/>
      <c r="L82" s="32">
        <f>IF(OR(J82="",H82="",I82=""),"",IFERROR(J82/(H82*I82),0))</f>
        <v/>
      </c>
      <c r="M82" s="30">
        <f>IF(OR(J82="",K82=""),"",J82-K82)</f>
        <v/>
      </c>
      <c r="N82" s="8">
        <f>IF(L82="","",IF(L82&gt;1,"Surcharge",IF(L82&gt;=0.8,"À surveiller","Disponible")))</f>
        <v/>
      </c>
      <c r="O82" s="3" t="n"/>
      <c r="P82" s="3" t="n"/>
    </row>
    <row r="83" ht="24" customHeight="1">
      <c r="A83" s="2" t="n"/>
      <c r="B83" s="3" t="n"/>
      <c r="C83" s="3" t="n"/>
      <c r="D83" s="3" t="n"/>
      <c r="E83" s="3" t="n"/>
      <c r="F83" s="29" t="n"/>
      <c r="G83" s="29" t="n"/>
      <c r="H83" s="33">
        <f>IF(OR(F83="",G83=""),"",IFERROR(NETWORKDAYS(F83,G83),""))</f>
        <v/>
      </c>
      <c r="I83" s="33">
        <f>IF(B83="","",IFERROR(VLOOKUP(B83,'Paramètres'!$A$2:$C$101,3,FALSE),""))</f>
        <v/>
      </c>
      <c r="J83" s="31" t="n"/>
      <c r="K83" s="31" t="n"/>
      <c r="L83" s="34">
        <f>IF(OR(J83="",H83="",I83=""),"",IFERROR(J83/(H83*I83),0))</f>
        <v/>
      </c>
      <c r="M83" s="33">
        <f>IF(OR(J83="",K83=""),"",J83-K83)</f>
        <v/>
      </c>
      <c r="N83" s="11">
        <f>IF(L83="","",IF(L83&gt;1,"Surcharge",IF(L83&gt;=0.8,"À surveiller","Disponible")))</f>
        <v/>
      </c>
      <c r="O83" s="3" t="n"/>
      <c r="P83" s="3" t="n"/>
    </row>
    <row r="84" ht="24" customHeight="1">
      <c r="A84" s="2" t="n"/>
      <c r="B84" s="3" t="n"/>
      <c r="C84" s="3" t="n"/>
      <c r="D84" s="3" t="n"/>
      <c r="E84" s="3" t="n"/>
      <c r="F84" s="29" t="n"/>
      <c r="G84" s="29" t="n"/>
      <c r="H84" s="30">
        <f>IF(OR(F84="",G84=""),"",IFERROR(NETWORKDAYS(F84,G84),""))</f>
        <v/>
      </c>
      <c r="I84" s="30">
        <f>IF(B84="","",IFERROR(VLOOKUP(B84,'Paramètres'!$A$2:$C$101,3,FALSE),""))</f>
        <v/>
      </c>
      <c r="J84" s="31" t="n"/>
      <c r="K84" s="31" t="n"/>
      <c r="L84" s="32">
        <f>IF(OR(J84="",H84="",I84=""),"",IFERROR(J84/(H84*I84),0))</f>
        <v/>
      </c>
      <c r="M84" s="30">
        <f>IF(OR(J84="",K84=""),"",J84-K84)</f>
        <v/>
      </c>
      <c r="N84" s="8">
        <f>IF(L84="","",IF(L84&gt;1,"Surcharge",IF(L84&gt;=0.8,"À surveiller","Disponible")))</f>
        <v/>
      </c>
      <c r="O84" s="3" t="n"/>
      <c r="P84" s="3" t="n"/>
    </row>
    <row r="85" ht="24" customHeight="1">
      <c r="A85" s="2" t="n"/>
      <c r="B85" s="3" t="n"/>
      <c r="C85" s="3" t="n"/>
      <c r="D85" s="3" t="n"/>
      <c r="E85" s="3" t="n"/>
      <c r="F85" s="29" t="n"/>
      <c r="G85" s="29" t="n"/>
      <c r="H85" s="33">
        <f>IF(OR(F85="",G85=""),"",IFERROR(NETWORKDAYS(F85,G85),""))</f>
        <v/>
      </c>
      <c r="I85" s="33">
        <f>IF(B85="","",IFERROR(VLOOKUP(B85,'Paramètres'!$A$2:$C$101,3,FALSE),""))</f>
        <v/>
      </c>
      <c r="J85" s="31" t="n"/>
      <c r="K85" s="31" t="n"/>
      <c r="L85" s="34">
        <f>IF(OR(J85="",H85="",I85=""),"",IFERROR(J85/(H85*I85),0))</f>
        <v/>
      </c>
      <c r="M85" s="33">
        <f>IF(OR(J85="",K85=""),"",J85-K85)</f>
        <v/>
      </c>
      <c r="N85" s="11">
        <f>IF(L85="","",IF(L85&gt;1,"Surcharge",IF(L85&gt;=0.8,"À surveiller","Disponible")))</f>
        <v/>
      </c>
      <c r="O85" s="3" t="n"/>
      <c r="P85" s="3" t="n"/>
    </row>
    <row r="86" ht="24" customHeight="1">
      <c r="A86" s="2" t="n"/>
      <c r="B86" s="3" t="n"/>
      <c r="C86" s="3" t="n"/>
      <c r="D86" s="3" t="n"/>
      <c r="E86" s="3" t="n"/>
      <c r="F86" s="29" t="n"/>
      <c r="G86" s="29" t="n"/>
      <c r="H86" s="30">
        <f>IF(OR(F86="",G86=""),"",IFERROR(NETWORKDAYS(F86,G86),""))</f>
        <v/>
      </c>
      <c r="I86" s="30">
        <f>IF(B86="","",IFERROR(VLOOKUP(B86,'Paramètres'!$A$2:$C$101,3,FALSE),""))</f>
        <v/>
      </c>
      <c r="J86" s="31" t="n"/>
      <c r="K86" s="31" t="n"/>
      <c r="L86" s="32">
        <f>IF(OR(J86="",H86="",I86=""),"",IFERROR(J86/(H86*I86),0))</f>
        <v/>
      </c>
      <c r="M86" s="30">
        <f>IF(OR(J86="",K86=""),"",J86-K86)</f>
        <v/>
      </c>
      <c r="N86" s="8">
        <f>IF(L86="","",IF(L86&gt;1,"Surcharge",IF(L86&gt;=0.8,"À surveiller","Disponible")))</f>
        <v/>
      </c>
      <c r="O86" s="3" t="n"/>
      <c r="P86" s="3" t="n"/>
    </row>
    <row r="87" ht="24" customHeight="1">
      <c r="A87" s="2" t="n"/>
      <c r="B87" s="3" t="n"/>
      <c r="C87" s="3" t="n"/>
      <c r="D87" s="3" t="n"/>
      <c r="E87" s="3" t="n"/>
      <c r="F87" s="29" t="n"/>
      <c r="G87" s="29" t="n"/>
      <c r="H87" s="33">
        <f>IF(OR(F87="",G87=""),"",IFERROR(NETWORKDAYS(F87,G87),""))</f>
        <v/>
      </c>
      <c r="I87" s="33">
        <f>IF(B87="","",IFERROR(VLOOKUP(B87,'Paramètres'!$A$2:$C$101,3,FALSE),""))</f>
        <v/>
      </c>
      <c r="J87" s="31" t="n"/>
      <c r="K87" s="31" t="n"/>
      <c r="L87" s="34">
        <f>IF(OR(J87="",H87="",I87=""),"",IFERROR(J87/(H87*I87),0))</f>
        <v/>
      </c>
      <c r="M87" s="33">
        <f>IF(OR(J87="",K87=""),"",J87-K87)</f>
        <v/>
      </c>
      <c r="N87" s="11">
        <f>IF(L87="","",IF(L87&gt;1,"Surcharge",IF(L87&gt;=0.8,"À surveiller","Disponible")))</f>
        <v/>
      </c>
      <c r="O87" s="3" t="n"/>
      <c r="P87" s="3" t="n"/>
    </row>
    <row r="88" ht="24" customHeight="1">
      <c r="A88" s="2" t="n"/>
      <c r="B88" s="3" t="n"/>
      <c r="C88" s="3" t="n"/>
      <c r="D88" s="3" t="n"/>
      <c r="E88" s="3" t="n"/>
      <c r="F88" s="29" t="n"/>
      <c r="G88" s="29" t="n"/>
      <c r="H88" s="30">
        <f>IF(OR(F88="",G88=""),"",IFERROR(NETWORKDAYS(F88,G88),""))</f>
        <v/>
      </c>
      <c r="I88" s="30">
        <f>IF(B88="","",IFERROR(VLOOKUP(B88,'Paramètres'!$A$2:$C$101,3,FALSE),""))</f>
        <v/>
      </c>
      <c r="J88" s="31" t="n"/>
      <c r="K88" s="31" t="n"/>
      <c r="L88" s="32">
        <f>IF(OR(J88="",H88="",I88=""),"",IFERROR(J88/(H88*I88),0))</f>
        <v/>
      </c>
      <c r="M88" s="30">
        <f>IF(OR(J88="",K88=""),"",J88-K88)</f>
        <v/>
      </c>
      <c r="N88" s="8">
        <f>IF(L88="","",IF(L88&gt;1,"Surcharge",IF(L88&gt;=0.8,"À surveiller","Disponible")))</f>
        <v/>
      </c>
      <c r="O88" s="3" t="n"/>
      <c r="P88" s="3" t="n"/>
    </row>
    <row r="89" ht="24" customHeight="1">
      <c r="A89" s="2" t="n"/>
      <c r="B89" s="3" t="n"/>
      <c r="C89" s="3" t="n"/>
      <c r="D89" s="3" t="n"/>
      <c r="E89" s="3" t="n"/>
      <c r="F89" s="29" t="n"/>
      <c r="G89" s="29" t="n"/>
      <c r="H89" s="33">
        <f>IF(OR(F89="",G89=""),"",IFERROR(NETWORKDAYS(F89,G89),""))</f>
        <v/>
      </c>
      <c r="I89" s="33">
        <f>IF(B89="","",IFERROR(VLOOKUP(B89,'Paramètres'!$A$2:$C$101,3,FALSE),""))</f>
        <v/>
      </c>
      <c r="J89" s="31" t="n"/>
      <c r="K89" s="31" t="n"/>
      <c r="L89" s="34">
        <f>IF(OR(J89="",H89="",I89=""),"",IFERROR(J89/(H89*I89),0))</f>
        <v/>
      </c>
      <c r="M89" s="33">
        <f>IF(OR(J89="",K89=""),"",J89-K89)</f>
        <v/>
      </c>
      <c r="N89" s="11">
        <f>IF(L89="","",IF(L89&gt;1,"Surcharge",IF(L89&gt;=0.8,"À surveiller","Disponible")))</f>
        <v/>
      </c>
      <c r="O89" s="3" t="n"/>
      <c r="P89" s="3" t="n"/>
    </row>
    <row r="90" ht="24" customHeight="1">
      <c r="A90" s="2" t="n"/>
      <c r="B90" s="3" t="n"/>
      <c r="C90" s="3" t="n"/>
      <c r="D90" s="3" t="n"/>
      <c r="E90" s="3" t="n"/>
      <c r="F90" s="29" t="n"/>
      <c r="G90" s="29" t="n"/>
      <c r="H90" s="30">
        <f>IF(OR(F90="",G90=""),"",IFERROR(NETWORKDAYS(F90,G90),""))</f>
        <v/>
      </c>
      <c r="I90" s="30">
        <f>IF(B90="","",IFERROR(VLOOKUP(B90,'Paramètres'!$A$2:$C$101,3,FALSE),""))</f>
        <v/>
      </c>
      <c r="J90" s="31" t="n"/>
      <c r="K90" s="31" t="n"/>
      <c r="L90" s="32">
        <f>IF(OR(J90="",H90="",I90=""),"",IFERROR(J90/(H90*I90),0))</f>
        <v/>
      </c>
      <c r="M90" s="30">
        <f>IF(OR(J90="",K90=""),"",J90-K90)</f>
        <v/>
      </c>
      <c r="N90" s="8">
        <f>IF(L90="","",IF(L90&gt;1,"Surcharge",IF(L90&gt;=0.8,"À surveiller","Disponible")))</f>
        <v/>
      </c>
      <c r="O90" s="3" t="n"/>
      <c r="P90" s="3" t="n"/>
    </row>
    <row r="91" ht="24" customHeight="1">
      <c r="A91" s="2" t="n"/>
      <c r="B91" s="3" t="n"/>
      <c r="C91" s="3" t="n"/>
      <c r="D91" s="3" t="n"/>
      <c r="E91" s="3" t="n"/>
      <c r="F91" s="29" t="n"/>
      <c r="G91" s="29" t="n"/>
      <c r="H91" s="33">
        <f>IF(OR(F91="",G91=""),"",IFERROR(NETWORKDAYS(F91,G91),""))</f>
        <v/>
      </c>
      <c r="I91" s="33">
        <f>IF(B91="","",IFERROR(VLOOKUP(B91,'Paramètres'!$A$2:$C$101,3,FALSE),""))</f>
        <v/>
      </c>
      <c r="J91" s="31" t="n"/>
      <c r="K91" s="31" t="n"/>
      <c r="L91" s="34">
        <f>IF(OR(J91="",H91="",I91=""),"",IFERROR(J91/(H91*I91),0))</f>
        <v/>
      </c>
      <c r="M91" s="33">
        <f>IF(OR(J91="",K91=""),"",J91-K91)</f>
        <v/>
      </c>
      <c r="N91" s="11">
        <f>IF(L91="","",IF(L91&gt;1,"Surcharge",IF(L91&gt;=0.8,"À surveiller","Disponible")))</f>
        <v/>
      </c>
      <c r="O91" s="3" t="n"/>
      <c r="P91" s="3" t="n"/>
    </row>
    <row r="92" ht="24" customHeight="1">
      <c r="A92" s="2" t="n"/>
      <c r="B92" s="3" t="n"/>
      <c r="C92" s="3" t="n"/>
      <c r="D92" s="3" t="n"/>
      <c r="E92" s="3" t="n"/>
      <c r="F92" s="29" t="n"/>
      <c r="G92" s="29" t="n"/>
      <c r="H92" s="30">
        <f>IF(OR(F92="",G92=""),"",IFERROR(NETWORKDAYS(F92,G92),""))</f>
        <v/>
      </c>
      <c r="I92" s="30">
        <f>IF(B92="","",IFERROR(VLOOKUP(B92,'Paramètres'!$A$2:$C$101,3,FALSE),""))</f>
        <v/>
      </c>
      <c r="J92" s="31" t="n"/>
      <c r="K92" s="31" t="n"/>
      <c r="L92" s="32">
        <f>IF(OR(J92="",H92="",I92=""),"",IFERROR(J92/(H92*I92),0))</f>
        <v/>
      </c>
      <c r="M92" s="30">
        <f>IF(OR(J92="",K92=""),"",J92-K92)</f>
        <v/>
      </c>
      <c r="N92" s="8">
        <f>IF(L92="","",IF(L92&gt;1,"Surcharge",IF(L92&gt;=0.8,"À surveiller","Disponible")))</f>
        <v/>
      </c>
      <c r="O92" s="3" t="n"/>
      <c r="P92" s="3" t="n"/>
    </row>
    <row r="93" ht="24" customHeight="1">
      <c r="A93" s="2" t="n"/>
      <c r="B93" s="3" t="n"/>
      <c r="C93" s="3" t="n"/>
      <c r="D93" s="3" t="n"/>
      <c r="E93" s="3" t="n"/>
      <c r="F93" s="29" t="n"/>
      <c r="G93" s="29" t="n"/>
      <c r="H93" s="33">
        <f>IF(OR(F93="",G93=""),"",IFERROR(NETWORKDAYS(F93,G93),""))</f>
        <v/>
      </c>
      <c r="I93" s="33">
        <f>IF(B93="","",IFERROR(VLOOKUP(B93,'Paramètres'!$A$2:$C$101,3,FALSE),""))</f>
        <v/>
      </c>
      <c r="J93" s="31" t="n"/>
      <c r="K93" s="31" t="n"/>
      <c r="L93" s="34">
        <f>IF(OR(J93="",H93="",I93=""),"",IFERROR(J93/(H93*I93),0))</f>
        <v/>
      </c>
      <c r="M93" s="33">
        <f>IF(OR(J93="",K93=""),"",J93-K93)</f>
        <v/>
      </c>
      <c r="N93" s="11">
        <f>IF(L93="","",IF(L93&gt;1,"Surcharge",IF(L93&gt;=0.8,"À surveiller","Disponible")))</f>
        <v/>
      </c>
      <c r="O93" s="3" t="n"/>
      <c r="P93" s="3" t="n"/>
    </row>
    <row r="94" ht="24" customHeight="1">
      <c r="A94" s="2" t="n"/>
      <c r="B94" s="3" t="n"/>
      <c r="C94" s="3" t="n"/>
      <c r="D94" s="3" t="n"/>
      <c r="E94" s="3" t="n"/>
      <c r="F94" s="29" t="n"/>
      <c r="G94" s="29" t="n"/>
      <c r="H94" s="30">
        <f>IF(OR(F94="",G94=""),"",IFERROR(NETWORKDAYS(F94,G94),""))</f>
        <v/>
      </c>
      <c r="I94" s="30">
        <f>IF(B94="","",IFERROR(VLOOKUP(B94,'Paramètres'!$A$2:$C$101,3,FALSE),""))</f>
        <v/>
      </c>
      <c r="J94" s="31" t="n"/>
      <c r="K94" s="31" t="n"/>
      <c r="L94" s="32">
        <f>IF(OR(J94="",H94="",I94=""),"",IFERROR(J94/(H94*I94),0))</f>
        <v/>
      </c>
      <c r="M94" s="30">
        <f>IF(OR(J94="",K94=""),"",J94-K94)</f>
        <v/>
      </c>
      <c r="N94" s="8">
        <f>IF(L94="","",IF(L94&gt;1,"Surcharge",IF(L94&gt;=0.8,"À surveiller","Disponible")))</f>
        <v/>
      </c>
      <c r="O94" s="3" t="n"/>
      <c r="P94" s="3" t="n"/>
    </row>
    <row r="95" ht="24" customHeight="1">
      <c r="A95" s="2" t="n"/>
      <c r="B95" s="3" t="n"/>
      <c r="C95" s="3" t="n"/>
      <c r="D95" s="3" t="n"/>
      <c r="E95" s="3" t="n"/>
      <c r="F95" s="29" t="n"/>
      <c r="G95" s="29" t="n"/>
      <c r="H95" s="33">
        <f>IF(OR(F95="",G95=""),"",IFERROR(NETWORKDAYS(F95,G95),""))</f>
        <v/>
      </c>
      <c r="I95" s="33">
        <f>IF(B95="","",IFERROR(VLOOKUP(B95,'Paramètres'!$A$2:$C$101,3,FALSE),""))</f>
        <v/>
      </c>
      <c r="J95" s="31" t="n"/>
      <c r="K95" s="31" t="n"/>
      <c r="L95" s="34">
        <f>IF(OR(J95="",H95="",I95=""),"",IFERROR(J95/(H95*I95),0))</f>
        <v/>
      </c>
      <c r="M95" s="33">
        <f>IF(OR(J95="",K95=""),"",J95-K95)</f>
        <v/>
      </c>
      <c r="N95" s="11">
        <f>IF(L95="","",IF(L95&gt;1,"Surcharge",IF(L95&gt;=0.8,"À surveiller","Disponible")))</f>
        <v/>
      </c>
      <c r="O95" s="3" t="n"/>
      <c r="P95" s="3" t="n"/>
    </row>
    <row r="96" ht="24" customHeight="1">
      <c r="A96" s="2" t="n"/>
      <c r="B96" s="3" t="n"/>
      <c r="C96" s="3" t="n"/>
      <c r="D96" s="3" t="n"/>
      <c r="E96" s="3" t="n"/>
      <c r="F96" s="29" t="n"/>
      <c r="G96" s="29" t="n"/>
      <c r="H96" s="30">
        <f>IF(OR(F96="",G96=""),"",IFERROR(NETWORKDAYS(F96,G96),""))</f>
        <v/>
      </c>
      <c r="I96" s="30">
        <f>IF(B96="","",IFERROR(VLOOKUP(B96,'Paramètres'!$A$2:$C$101,3,FALSE),""))</f>
        <v/>
      </c>
      <c r="J96" s="31" t="n"/>
      <c r="K96" s="31" t="n"/>
      <c r="L96" s="32">
        <f>IF(OR(J96="",H96="",I96=""),"",IFERROR(J96/(H96*I96),0))</f>
        <v/>
      </c>
      <c r="M96" s="30">
        <f>IF(OR(J96="",K96=""),"",J96-K96)</f>
        <v/>
      </c>
      <c r="N96" s="8">
        <f>IF(L96="","",IF(L96&gt;1,"Surcharge",IF(L96&gt;=0.8,"À surveiller","Disponible")))</f>
        <v/>
      </c>
      <c r="O96" s="3" t="n"/>
      <c r="P96" s="3" t="n"/>
    </row>
    <row r="97" ht="24" customHeight="1">
      <c r="A97" s="2" t="n"/>
      <c r="B97" s="3" t="n"/>
      <c r="C97" s="3" t="n"/>
      <c r="D97" s="3" t="n"/>
      <c r="E97" s="3" t="n"/>
      <c r="F97" s="29" t="n"/>
      <c r="G97" s="29" t="n"/>
      <c r="H97" s="33">
        <f>IF(OR(F97="",G97=""),"",IFERROR(NETWORKDAYS(F97,G97),""))</f>
        <v/>
      </c>
      <c r="I97" s="33">
        <f>IF(B97="","",IFERROR(VLOOKUP(B97,'Paramètres'!$A$2:$C$101,3,FALSE),""))</f>
        <v/>
      </c>
      <c r="J97" s="31" t="n"/>
      <c r="K97" s="31" t="n"/>
      <c r="L97" s="34">
        <f>IF(OR(J97="",H97="",I97=""),"",IFERROR(J97/(H97*I97),0))</f>
        <v/>
      </c>
      <c r="M97" s="33">
        <f>IF(OR(J97="",K97=""),"",J97-K97)</f>
        <v/>
      </c>
      <c r="N97" s="11">
        <f>IF(L97="","",IF(L97&gt;1,"Surcharge",IF(L97&gt;=0.8,"À surveiller","Disponible")))</f>
        <v/>
      </c>
      <c r="O97" s="3" t="n"/>
      <c r="P97" s="3" t="n"/>
    </row>
    <row r="98" ht="24" customHeight="1">
      <c r="A98" s="2" t="n"/>
      <c r="B98" s="3" t="n"/>
      <c r="C98" s="3" t="n"/>
      <c r="D98" s="3" t="n"/>
      <c r="E98" s="3" t="n"/>
      <c r="F98" s="29" t="n"/>
      <c r="G98" s="29" t="n"/>
      <c r="H98" s="30">
        <f>IF(OR(F98="",G98=""),"",IFERROR(NETWORKDAYS(F98,G98),""))</f>
        <v/>
      </c>
      <c r="I98" s="30">
        <f>IF(B98="","",IFERROR(VLOOKUP(B98,'Paramètres'!$A$2:$C$101,3,FALSE),""))</f>
        <v/>
      </c>
      <c r="J98" s="31" t="n"/>
      <c r="K98" s="31" t="n"/>
      <c r="L98" s="32">
        <f>IF(OR(J98="",H98="",I98=""),"",IFERROR(J98/(H98*I98),0))</f>
        <v/>
      </c>
      <c r="M98" s="30">
        <f>IF(OR(J98="",K98=""),"",J98-K98)</f>
        <v/>
      </c>
      <c r="N98" s="8">
        <f>IF(L98="","",IF(L98&gt;1,"Surcharge",IF(L98&gt;=0.8,"À surveiller","Disponible")))</f>
        <v/>
      </c>
      <c r="O98" s="3" t="n"/>
      <c r="P98" s="3" t="n"/>
    </row>
    <row r="99" ht="24" customHeight="1">
      <c r="A99" s="2" t="n"/>
      <c r="B99" s="3" t="n"/>
      <c r="C99" s="3" t="n"/>
      <c r="D99" s="3" t="n"/>
      <c r="E99" s="3" t="n"/>
      <c r="F99" s="29" t="n"/>
      <c r="G99" s="29" t="n"/>
      <c r="H99" s="33">
        <f>IF(OR(F99="",G99=""),"",IFERROR(NETWORKDAYS(F99,G99),""))</f>
        <v/>
      </c>
      <c r="I99" s="33">
        <f>IF(B99="","",IFERROR(VLOOKUP(B99,'Paramètres'!$A$2:$C$101,3,FALSE),""))</f>
        <v/>
      </c>
      <c r="J99" s="31" t="n"/>
      <c r="K99" s="31" t="n"/>
      <c r="L99" s="34">
        <f>IF(OR(J99="",H99="",I99=""),"",IFERROR(J99/(H99*I99),0))</f>
        <v/>
      </c>
      <c r="M99" s="33">
        <f>IF(OR(J99="",K99=""),"",J99-K99)</f>
        <v/>
      </c>
      <c r="N99" s="11">
        <f>IF(L99="","",IF(L99&gt;1,"Surcharge",IF(L99&gt;=0.8,"À surveiller","Disponible")))</f>
        <v/>
      </c>
      <c r="O99" s="3" t="n"/>
      <c r="P99" s="3" t="n"/>
    </row>
    <row r="100" ht="24" customHeight="1">
      <c r="A100" s="2" t="n"/>
      <c r="B100" s="3" t="n"/>
      <c r="C100" s="3" t="n"/>
      <c r="D100" s="3" t="n"/>
      <c r="E100" s="3" t="n"/>
      <c r="F100" s="29" t="n"/>
      <c r="G100" s="29" t="n"/>
      <c r="H100" s="30">
        <f>IF(OR(F100="",G100=""),"",IFERROR(NETWORKDAYS(F100,G100),""))</f>
        <v/>
      </c>
      <c r="I100" s="30">
        <f>IF(B100="","",IFERROR(VLOOKUP(B100,'Paramètres'!$A$2:$C$101,3,FALSE),""))</f>
        <v/>
      </c>
      <c r="J100" s="31" t="n"/>
      <c r="K100" s="31" t="n"/>
      <c r="L100" s="32">
        <f>IF(OR(J100="",H100="",I100=""),"",IFERROR(J100/(H100*I100),0))</f>
        <v/>
      </c>
      <c r="M100" s="30">
        <f>IF(OR(J100="",K100=""),"",J100-K100)</f>
        <v/>
      </c>
      <c r="N100" s="8">
        <f>IF(L100="","",IF(L100&gt;1,"Surcharge",IF(L100&gt;=0.8,"À surveiller","Disponible")))</f>
        <v/>
      </c>
      <c r="O100" s="3" t="n"/>
      <c r="P100" s="3" t="n"/>
    </row>
    <row r="101" ht="24" customHeight="1">
      <c r="A101" s="2" t="n"/>
      <c r="B101" s="3" t="n"/>
      <c r="C101" s="3" t="n"/>
      <c r="D101" s="3" t="n"/>
      <c r="E101" s="3" t="n"/>
      <c r="F101" s="29" t="n"/>
      <c r="G101" s="29" t="n"/>
      <c r="H101" s="33">
        <f>IF(OR(F101="",G101=""),"",IFERROR(NETWORKDAYS(F101,G101),""))</f>
        <v/>
      </c>
      <c r="I101" s="33">
        <f>IF(B101="","",IFERROR(VLOOKUP(B101,'Paramètres'!$A$2:$C$101,3,FALSE),""))</f>
        <v/>
      </c>
      <c r="J101" s="31" t="n"/>
      <c r="K101" s="31" t="n"/>
      <c r="L101" s="34">
        <f>IF(OR(J101="",H101="",I101=""),"",IFERROR(J101/(H101*I101),0))</f>
        <v/>
      </c>
      <c r="M101" s="33">
        <f>IF(OR(J101="",K101=""),"",J101-K101)</f>
        <v/>
      </c>
      <c r="N101" s="11">
        <f>IF(L101="","",IF(L101&gt;1,"Surcharge",IF(L101&gt;=0.8,"À surveiller","Disponible")))</f>
        <v/>
      </c>
      <c r="O101" s="3" t="n"/>
      <c r="P101" s="3" t="n"/>
    </row>
    <row r="102">
      <c r="A102" s="12" t="inlineStr">
        <is>
          <t>Totaux</t>
        </is>
      </c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35">
        <f>SUM(J2:J101)</f>
        <v/>
      </c>
      <c r="K102" s="35">
        <f>SUM(K2:K101)</f>
        <v/>
      </c>
      <c r="L102" s="36">
        <f>IFERROR(AVERAGE(L2:L101),0)</f>
        <v/>
      </c>
      <c r="M102" s="12" t="inlineStr">
        <is>
          <t>Missions en surcharge</t>
        </is>
      </c>
      <c r="N102" s="15">
        <f>COUNTIF(N2:N101,"Surcharge")</f>
        <v/>
      </c>
      <c r="O102" s="12" t="n"/>
      <c r="P102" s="12" t="n"/>
    </row>
  </sheetData>
  <autoFilter ref="A1:P101"/>
  <conditionalFormatting sqref="L2:L101">
    <cfRule type="expression" priority="1" dxfId="0" stopIfTrue="1">
      <formula>L2&gt;1</formula>
    </cfRule>
    <cfRule type="expression" priority="2" dxfId="1" stopIfTrue="1">
      <formula>AND(L2&gt;=0.8,L2&lt;=1)</formula>
    </cfRule>
    <cfRule type="expression" priority="3" dxfId="2" stopIfTrue="1">
      <formula>AND(L2&lt;0.8,L2&lt;&gt;"")</formula>
    </cfRule>
  </conditionalFormatting>
  <conditionalFormatting sqref="N2:N101">
    <cfRule type="expression" priority="4" dxfId="0" stopIfTrue="1">
      <formula>$N2="Surcharge"</formula>
    </cfRule>
    <cfRule type="expression" priority="5" dxfId="1" stopIfTrue="1">
      <formula>$N2="À surveiller"</formula>
    </cfRule>
    <cfRule type="expression" priority="6" dxfId="3" stopIfTrue="1">
      <formula>$N2="Disponible"</formula>
    </cfRule>
  </conditionalFormatting>
  <dataValidations count="4">
    <dataValidation sqref="B2:B101" showErrorMessage="1" showInputMessage="1" allowBlank="1" type="list">
      <formula1>"Camille,Julien,Léa,Thomas,Chloé,Nicolas,Manon,Antoine,Sarah"</formula1>
    </dataValidation>
    <dataValidation sqref="O2:O101" showErrorMessage="1" showInputMessage="1" allowBlank="1" type="list">
      <formula1>"Haute,Moyenne,Basse"</formula1>
    </dataValidation>
    <dataValidation sqref="F2:G101" showErrorMessage="1" showInputMessage="1" allowBlank="1" type="date" operator="between">
      <formula1>1</formula1>
      <formula2>2958465</formula2>
    </dataValidation>
    <dataValidation sqref="J2:K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7" customWidth="1" min="5" max="5"/>
    <col width="17" customWidth="1" min="6" max="6"/>
    <col width="15" customWidth="1" min="7" max="7"/>
    <col width="16" customWidth="1" min="8" max="8"/>
    <col width="4" customWidth="1" min="9" max="9"/>
    <col width="24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 ht="30" customHeight="1">
      <c r="A1" s="16" t="inlineStr">
        <is>
          <t>Tableau de bord — Planning de charge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 ht="23" customHeight="1">
      <c r="A3" s="17" t="inlineStr">
        <is>
          <t>Charge prévue totale</t>
        </is>
      </c>
      <c r="B3" s="39">
        <f>SUM('Planning'!$J$2:$J$101)</f>
        <v/>
      </c>
    </row>
    <row r="4" ht="23" customHeight="1">
      <c r="A4" s="17" t="inlineStr">
        <is>
          <t>Charge réalisée totale</t>
        </is>
      </c>
      <c r="B4" s="39">
        <f>SUM('Planning'!$K$2:$K$101)</f>
        <v/>
      </c>
    </row>
    <row r="5" ht="23" customHeight="1">
      <c r="A5" s="17" t="inlineStr">
        <is>
          <t>Capacité totale</t>
        </is>
      </c>
      <c r="B5" s="39">
        <f>SUMPRODUCT('Planning'!$H$2:$H$101,'Planning'!$I$2:$I$101)</f>
        <v/>
      </c>
    </row>
    <row r="6" ht="23" customHeight="1">
      <c r="A6" s="17" t="inlineStr">
        <is>
          <t>Taux d’occupation global</t>
        </is>
      </c>
      <c r="B6" s="40">
        <f>IFERROR(SUM('Planning'!$J$2:$J$101)/SUMPRODUCT('Planning'!$H$2:$H$101,'Planning'!$I$2:$I$101),0)</f>
        <v/>
      </c>
    </row>
    <row r="7" ht="23" customHeight="1">
      <c r="A7" s="17" t="inlineStr">
        <is>
          <t>Collaborateurs en surcharge</t>
        </is>
      </c>
      <c r="B7" s="20">
        <f>COUNTIF('Planning'!$N$2:$N$101,"Surcharge")</f>
        <v/>
      </c>
    </row>
    <row r="8" ht="23" customHeight="1">
      <c r="A8" s="17" t="inlineStr">
        <is>
          <t>Charge moyenne par affectation</t>
        </is>
      </c>
      <c r="B8" s="39">
        <f>IFERROR(AVERAGE('Planning'!$J$2:$J$101),0)</f>
        <v/>
      </c>
    </row>
    <row r="9"/>
    <row r="10"/>
    <row r="11"/>
    <row r="12">
      <c r="A12" s="17" t="inlineStr">
        <is>
          <t>Analyse par collaborateur</t>
        </is>
      </c>
    </row>
    <row r="13">
      <c r="A13" s="1" t="inlineStr">
        <is>
          <t>Collaborateur</t>
        </is>
      </c>
      <c r="B13" s="1" t="inlineStr">
        <is>
          <t>Charge prévue</t>
        </is>
      </c>
      <c r="C13" s="1" t="inlineStr">
        <is>
          <t>Charge réalisée</t>
        </is>
      </c>
      <c r="D13" s="1" t="inlineStr">
        <is>
          <t>Capacité</t>
        </is>
      </c>
      <c r="E13" s="1" t="inlineStr">
        <is>
          <t>Taux de charge</t>
        </is>
      </c>
      <c r="F13" s="1" t="inlineStr">
        <is>
          <t>Statut</t>
        </is>
      </c>
      <c r="G13" s="1" t="inlineStr">
        <is>
          <t>Seuil 80 %</t>
        </is>
      </c>
      <c r="H13" s="1" t="inlineStr">
        <is>
          <t>Seuil 100 %</t>
        </is>
      </c>
    </row>
    <row r="14" ht="22" customHeight="1">
      <c r="A14" s="8" t="inlineStr">
        <is>
          <t>Camille</t>
        </is>
      </c>
      <c r="B14" s="30">
        <f>IF($A14="","",SUMIF('Planning'!$B$2:$B$101,$A14,'Planning'!$J$2:$J$101))</f>
        <v/>
      </c>
      <c r="C14" s="30">
        <f>IF($A14="","",SUMIF('Planning'!$B$2:$B$101,$A14,'Planning'!$K$2:$K$101))</f>
        <v/>
      </c>
      <c r="D14" s="30">
        <f>IF($A14="","",SUMIF('Planning'!$B$2:$B$101,$A14,'Planning'!$H$2:$H$101)*IFERROR(VLOOKUP($A14,'Paramètres'!$A$2:$C$101,3,FALSE),0))</f>
        <v/>
      </c>
      <c r="E14" s="32">
        <f>IF(OR(B14="",D14=""),"",IFERROR(B14/D14,0))</f>
        <v/>
      </c>
      <c r="F14" s="21">
        <f>IF(E14="","",IF(E14&gt;1,"Surcharge",IF(E14&gt;=0.8,"À surveiller","Disponible")))</f>
        <v/>
      </c>
      <c r="G14" s="32">
        <f>IF($A14="","",0.8)</f>
        <v/>
      </c>
      <c r="H14" s="32">
        <f>IF($A14="","",1)</f>
        <v/>
      </c>
    </row>
    <row r="15" ht="22" customHeight="1">
      <c r="A15" s="11" t="inlineStr">
        <is>
          <t>Julien</t>
        </is>
      </c>
      <c r="B15" s="33">
        <f>IF($A15="","",SUMIF('Planning'!$B$2:$B$101,$A15,'Planning'!$J$2:$J$101))</f>
        <v/>
      </c>
      <c r="C15" s="33">
        <f>IF($A15="","",SUMIF('Planning'!$B$2:$B$101,$A15,'Planning'!$K$2:$K$101))</f>
        <v/>
      </c>
      <c r="D15" s="33">
        <f>IF($A15="","",SUMIF('Planning'!$B$2:$B$101,$A15,'Planning'!$H$2:$H$101)*IFERROR(VLOOKUP($A15,'Paramètres'!$A$2:$C$101,3,FALSE),0))</f>
        <v/>
      </c>
      <c r="E15" s="34">
        <f>IF(OR(B15="",D15=""),"",IFERROR(B15/D15,0))</f>
        <v/>
      </c>
      <c r="F15" s="22">
        <f>IF(E15="","",IF(E15&gt;1,"Surcharge",IF(E15&gt;=0.8,"À surveiller","Disponible")))</f>
        <v/>
      </c>
      <c r="G15" s="34">
        <f>IF($A15="","",0.8)</f>
        <v/>
      </c>
      <c r="H15" s="34">
        <f>IF($A15="","",1)</f>
        <v/>
      </c>
    </row>
    <row r="16" ht="22" customHeight="1">
      <c r="A16" s="8" t="inlineStr">
        <is>
          <t>Léa</t>
        </is>
      </c>
      <c r="B16" s="30">
        <f>IF($A16="","",SUMIF('Planning'!$B$2:$B$101,$A16,'Planning'!$J$2:$J$101))</f>
        <v/>
      </c>
      <c r="C16" s="30">
        <f>IF($A16="","",SUMIF('Planning'!$B$2:$B$101,$A16,'Planning'!$K$2:$K$101))</f>
        <v/>
      </c>
      <c r="D16" s="30">
        <f>IF($A16="","",SUMIF('Planning'!$B$2:$B$101,$A16,'Planning'!$H$2:$H$101)*IFERROR(VLOOKUP($A16,'Paramètres'!$A$2:$C$101,3,FALSE),0))</f>
        <v/>
      </c>
      <c r="E16" s="32">
        <f>IF(OR(B16="",D16=""),"",IFERROR(B16/D16,0))</f>
        <v/>
      </c>
      <c r="F16" s="21">
        <f>IF(E16="","",IF(E16&gt;1,"Surcharge",IF(E16&gt;=0.8,"À surveiller","Disponible")))</f>
        <v/>
      </c>
      <c r="G16" s="32">
        <f>IF($A16="","",0.8)</f>
        <v/>
      </c>
      <c r="H16" s="32">
        <f>IF($A16="","",1)</f>
        <v/>
      </c>
    </row>
    <row r="17" ht="22" customHeight="1">
      <c r="A17" s="11" t="inlineStr">
        <is>
          <t>Thomas</t>
        </is>
      </c>
      <c r="B17" s="33">
        <f>IF($A17="","",SUMIF('Planning'!$B$2:$B$101,$A17,'Planning'!$J$2:$J$101))</f>
        <v/>
      </c>
      <c r="C17" s="33">
        <f>IF($A17="","",SUMIF('Planning'!$B$2:$B$101,$A17,'Planning'!$K$2:$K$101))</f>
        <v/>
      </c>
      <c r="D17" s="33">
        <f>IF($A17="","",SUMIF('Planning'!$B$2:$B$101,$A17,'Planning'!$H$2:$H$101)*IFERROR(VLOOKUP($A17,'Paramètres'!$A$2:$C$101,3,FALSE),0))</f>
        <v/>
      </c>
      <c r="E17" s="34">
        <f>IF(OR(B17="",D17=""),"",IFERROR(B17/D17,0))</f>
        <v/>
      </c>
      <c r="F17" s="22">
        <f>IF(E17="","",IF(E17&gt;1,"Surcharge",IF(E17&gt;=0.8,"À surveiller","Disponible")))</f>
        <v/>
      </c>
      <c r="G17" s="34">
        <f>IF($A17="","",0.8)</f>
        <v/>
      </c>
      <c r="H17" s="34">
        <f>IF($A17="","",1)</f>
        <v/>
      </c>
    </row>
    <row r="18" ht="22" customHeight="1">
      <c r="A18" s="8" t="inlineStr">
        <is>
          <t>Chloé</t>
        </is>
      </c>
      <c r="B18" s="30">
        <f>IF($A18="","",SUMIF('Planning'!$B$2:$B$101,$A18,'Planning'!$J$2:$J$101))</f>
        <v/>
      </c>
      <c r="C18" s="30">
        <f>IF($A18="","",SUMIF('Planning'!$B$2:$B$101,$A18,'Planning'!$K$2:$K$101))</f>
        <v/>
      </c>
      <c r="D18" s="30">
        <f>IF($A18="","",SUMIF('Planning'!$B$2:$B$101,$A18,'Planning'!$H$2:$H$101)*IFERROR(VLOOKUP($A18,'Paramètres'!$A$2:$C$101,3,FALSE),0))</f>
        <v/>
      </c>
      <c r="E18" s="32">
        <f>IF(OR(B18="",D18=""),"",IFERROR(B18/D18,0))</f>
        <v/>
      </c>
      <c r="F18" s="21">
        <f>IF(E18="","",IF(E18&gt;1,"Surcharge",IF(E18&gt;=0.8,"À surveiller","Disponible")))</f>
        <v/>
      </c>
      <c r="G18" s="32">
        <f>IF($A18="","",0.8)</f>
        <v/>
      </c>
      <c r="H18" s="32">
        <f>IF($A18="","",1)</f>
        <v/>
      </c>
    </row>
    <row r="19" ht="22" customHeight="1">
      <c r="A19" s="11" t="inlineStr">
        <is>
          <t>Nicolas</t>
        </is>
      </c>
      <c r="B19" s="33">
        <f>IF($A19="","",SUMIF('Planning'!$B$2:$B$101,$A19,'Planning'!$J$2:$J$101))</f>
        <v/>
      </c>
      <c r="C19" s="33">
        <f>IF($A19="","",SUMIF('Planning'!$B$2:$B$101,$A19,'Planning'!$K$2:$K$101))</f>
        <v/>
      </c>
      <c r="D19" s="33">
        <f>IF($A19="","",SUMIF('Planning'!$B$2:$B$101,$A19,'Planning'!$H$2:$H$101)*IFERROR(VLOOKUP($A19,'Paramètres'!$A$2:$C$101,3,FALSE),0))</f>
        <v/>
      </c>
      <c r="E19" s="34">
        <f>IF(OR(B19="",D19=""),"",IFERROR(B19/D19,0))</f>
        <v/>
      </c>
      <c r="F19" s="22">
        <f>IF(E19="","",IF(E19&gt;1,"Surcharge",IF(E19&gt;=0.8,"À surveiller","Disponible")))</f>
        <v/>
      </c>
      <c r="G19" s="34">
        <f>IF($A19="","",0.8)</f>
        <v/>
      </c>
      <c r="H19" s="34">
        <f>IF($A19="","",1)</f>
        <v/>
      </c>
    </row>
    <row r="20" ht="22" customHeight="1">
      <c r="A20" s="8" t="inlineStr">
        <is>
          <t>Manon</t>
        </is>
      </c>
      <c r="B20" s="30">
        <f>IF($A20="","",SUMIF('Planning'!$B$2:$B$101,$A20,'Planning'!$J$2:$J$101))</f>
        <v/>
      </c>
      <c r="C20" s="30">
        <f>IF($A20="","",SUMIF('Planning'!$B$2:$B$101,$A20,'Planning'!$K$2:$K$101))</f>
        <v/>
      </c>
      <c r="D20" s="30">
        <f>IF($A20="","",SUMIF('Planning'!$B$2:$B$101,$A20,'Planning'!$H$2:$H$101)*IFERROR(VLOOKUP($A20,'Paramètres'!$A$2:$C$101,3,FALSE),0))</f>
        <v/>
      </c>
      <c r="E20" s="32">
        <f>IF(OR(B20="",D20=""),"",IFERROR(B20/D20,0))</f>
        <v/>
      </c>
      <c r="F20" s="21">
        <f>IF(E20="","",IF(E20&gt;1,"Surcharge",IF(E20&gt;=0.8,"À surveiller","Disponible")))</f>
        <v/>
      </c>
      <c r="G20" s="32">
        <f>IF($A20="","",0.8)</f>
        <v/>
      </c>
      <c r="H20" s="32">
        <f>IF($A20="","",1)</f>
        <v/>
      </c>
    </row>
    <row r="21" ht="22" customHeight="1">
      <c r="A21" s="11" t="inlineStr">
        <is>
          <t>Antoine</t>
        </is>
      </c>
      <c r="B21" s="33">
        <f>IF($A21="","",SUMIF('Planning'!$B$2:$B$101,$A21,'Planning'!$J$2:$J$101))</f>
        <v/>
      </c>
      <c r="C21" s="33">
        <f>IF($A21="","",SUMIF('Planning'!$B$2:$B$101,$A21,'Planning'!$K$2:$K$101))</f>
        <v/>
      </c>
      <c r="D21" s="33">
        <f>IF($A21="","",SUMIF('Planning'!$B$2:$B$101,$A21,'Planning'!$H$2:$H$101)*IFERROR(VLOOKUP($A21,'Paramètres'!$A$2:$C$101,3,FALSE),0))</f>
        <v/>
      </c>
      <c r="E21" s="34">
        <f>IF(OR(B21="",D21=""),"",IFERROR(B21/D21,0))</f>
        <v/>
      </c>
      <c r="F21" s="22">
        <f>IF(E21="","",IF(E21&gt;1,"Surcharge",IF(E21&gt;=0.8,"À surveiller","Disponible")))</f>
        <v/>
      </c>
      <c r="G21" s="34">
        <f>IF($A21="","",0.8)</f>
        <v/>
      </c>
      <c r="H21" s="34">
        <f>IF($A21="","",1)</f>
        <v/>
      </c>
    </row>
    <row r="22" ht="22" customHeight="1">
      <c r="A22" s="8" t="inlineStr">
        <is>
          <t>Sarah</t>
        </is>
      </c>
      <c r="B22" s="30">
        <f>IF($A22="","",SUMIF('Planning'!$B$2:$B$101,$A22,'Planning'!$J$2:$J$101))</f>
        <v/>
      </c>
      <c r="C22" s="30">
        <f>IF($A22="","",SUMIF('Planning'!$B$2:$B$101,$A22,'Planning'!$K$2:$K$101))</f>
        <v/>
      </c>
      <c r="D22" s="30">
        <f>IF($A22="","",SUMIF('Planning'!$B$2:$B$101,$A22,'Planning'!$H$2:$H$101)*IFERROR(VLOOKUP($A22,'Paramètres'!$A$2:$C$101,3,FALSE),0))</f>
        <v/>
      </c>
      <c r="E22" s="32">
        <f>IF(OR(B22="",D22=""),"",IFERROR(B22/D22,0))</f>
        <v/>
      </c>
      <c r="F22" s="21">
        <f>IF(E22="","",IF(E22&gt;1,"Surcharge",IF(E22&gt;=0.8,"À surveiller","Disponible")))</f>
        <v/>
      </c>
      <c r="G22" s="32">
        <f>IF($A22="","",0.8)</f>
        <v/>
      </c>
      <c r="H22" s="32">
        <f>IF($A22="","",1)</f>
        <v/>
      </c>
    </row>
    <row r="23" ht="22" customHeight="1">
      <c r="A23" s="11" t="n"/>
      <c r="B23" s="33">
        <f>IF($A23="","",SUMIF('Planning'!$B$2:$B$101,$A23,'Planning'!$J$2:$J$101))</f>
        <v/>
      </c>
      <c r="C23" s="33">
        <f>IF($A23="","",SUMIF('Planning'!$B$2:$B$101,$A23,'Planning'!$K$2:$K$101))</f>
        <v/>
      </c>
      <c r="D23" s="33">
        <f>IF($A23="","",SUMIF('Planning'!$B$2:$B$101,$A23,'Planning'!$H$2:$H$101)*IFERROR(VLOOKUP($A23,'Paramètres'!$A$2:$C$101,3,FALSE),0))</f>
        <v/>
      </c>
      <c r="E23" s="34">
        <f>IF(OR(B23="",D23=""),"",IFERROR(B23/D23,0))</f>
        <v/>
      </c>
      <c r="F23" s="22">
        <f>IF(E23="","",IF(E23&gt;1,"Surcharge",IF(E23&gt;=0.8,"À surveiller","Disponible")))</f>
        <v/>
      </c>
      <c r="G23" s="34">
        <f>IF($A23="","",0.8)</f>
        <v/>
      </c>
      <c r="H23" s="34">
        <f>IF($A23="","",1)</f>
        <v/>
      </c>
      <c r="J23" s="17" t="inlineStr">
        <is>
          <t>Répartition par statut</t>
        </is>
      </c>
    </row>
    <row r="24" ht="22" customHeight="1">
      <c r="A24" s="8" t="n"/>
      <c r="B24" s="30">
        <f>IF($A24="","",SUMIF('Planning'!$B$2:$B$101,$A24,'Planning'!$J$2:$J$101))</f>
        <v/>
      </c>
      <c r="C24" s="30">
        <f>IF($A24="","",SUMIF('Planning'!$B$2:$B$101,$A24,'Planning'!$K$2:$K$101))</f>
        <v/>
      </c>
      <c r="D24" s="30">
        <f>IF($A24="","",SUMIF('Planning'!$B$2:$B$101,$A24,'Planning'!$H$2:$H$101)*IFERROR(VLOOKUP($A24,'Paramètres'!$A$2:$C$101,3,FALSE),0))</f>
        <v/>
      </c>
      <c r="E24" s="32">
        <f>IF(OR(B24="",D24=""),"",IFERROR(B24/D24,0))</f>
        <v/>
      </c>
      <c r="F24" s="21">
        <f>IF(E24="","",IF(E24&gt;1,"Surcharge",IF(E24&gt;=0.8,"À surveiller","Disponible")))</f>
        <v/>
      </c>
      <c r="G24" s="32">
        <f>IF($A24="","",0.8)</f>
        <v/>
      </c>
      <c r="H24" s="32">
        <f>IF($A24="","",1)</f>
        <v/>
      </c>
      <c r="J24" s="23" t="inlineStr">
        <is>
          <t>Disponible</t>
        </is>
      </c>
      <c r="K24" s="21">
        <f>COUNTIF('Planning'!$N$2:$N$101,"Disponible")</f>
        <v/>
      </c>
    </row>
    <row r="25" ht="22" customHeight="1">
      <c r="A25" s="11" t="n"/>
      <c r="B25" s="33">
        <f>IF($A25="","",SUMIF('Planning'!$B$2:$B$101,$A25,'Planning'!$J$2:$J$101))</f>
        <v/>
      </c>
      <c r="C25" s="33">
        <f>IF($A25="","",SUMIF('Planning'!$B$2:$B$101,$A25,'Planning'!$K$2:$K$101))</f>
        <v/>
      </c>
      <c r="D25" s="33">
        <f>IF($A25="","",SUMIF('Planning'!$B$2:$B$101,$A25,'Planning'!$H$2:$H$101)*IFERROR(VLOOKUP($A25,'Paramètres'!$A$2:$C$101,3,FALSE),0))</f>
        <v/>
      </c>
      <c r="E25" s="34">
        <f>IF(OR(B25="",D25=""),"",IFERROR(B25/D25,0))</f>
        <v/>
      </c>
      <c r="F25" s="22">
        <f>IF(E25="","",IF(E25&gt;1,"Surcharge",IF(E25&gt;=0.8,"À surveiller","Disponible")))</f>
        <v/>
      </c>
      <c r="G25" s="34">
        <f>IF($A25="","",0.8)</f>
        <v/>
      </c>
      <c r="H25" s="34">
        <f>IF($A25="","",1)</f>
        <v/>
      </c>
      <c r="J25" s="24" t="inlineStr">
        <is>
          <t>À surveiller</t>
        </is>
      </c>
      <c r="K25" s="22">
        <f>COUNTIF('Planning'!$N$2:$N$101,"À surveiller")</f>
        <v/>
      </c>
    </row>
    <row r="26" ht="22" customHeight="1">
      <c r="A26" s="8" t="n"/>
      <c r="B26" s="30">
        <f>IF($A26="","",SUMIF('Planning'!$B$2:$B$101,$A26,'Planning'!$J$2:$J$101))</f>
        <v/>
      </c>
      <c r="C26" s="30">
        <f>IF($A26="","",SUMIF('Planning'!$B$2:$B$101,$A26,'Planning'!$K$2:$K$101))</f>
        <v/>
      </c>
      <c r="D26" s="30">
        <f>IF($A26="","",SUMIF('Planning'!$B$2:$B$101,$A26,'Planning'!$H$2:$H$101)*IFERROR(VLOOKUP($A26,'Paramètres'!$A$2:$C$101,3,FALSE),0))</f>
        <v/>
      </c>
      <c r="E26" s="32">
        <f>IF(OR(B26="",D26=""),"",IFERROR(B26/D26,0))</f>
        <v/>
      </c>
      <c r="F26" s="21">
        <f>IF(E26="","",IF(E26&gt;1,"Surcharge",IF(E26&gt;=0.8,"À surveiller","Disponible")))</f>
        <v/>
      </c>
      <c r="G26" s="32">
        <f>IF($A26="","",0.8)</f>
        <v/>
      </c>
      <c r="H26" s="32">
        <f>IF($A26="","",1)</f>
        <v/>
      </c>
      <c r="J26" s="25" t="inlineStr">
        <is>
          <t>Surcharge</t>
        </is>
      </c>
      <c r="K26" s="21">
        <f>COUNTIF('Planning'!$N$2:$N$101,"Surcharge")</f>
        <v/>
      </c>
    </row>
    <row r="27" ht="22" customHeight="1">
      <c r="A27" s="11" t="n"/>
      <c r="B27" s="33">
        <f>IF($A27="","",SUMIF('Planning'!$B$2:$B$101,$A27,'Planning'!$J$2:$J$101))</f>
        <v/>
      </c>
      <c r="C27" s="33">
        <f>IF($A27="","",SUMIF('Planning'!$B$2:$B$101,$A27,'Planning'!$K$2:$K$101))</f>
        <v/>
      </c>
      <c r="D27" s="33">
        <f>IF($A27="","",SUMIF('Planning'!$B$2:$B$101,$A27,'Planning'!$H$2:$H$101)*IFERROR(VLOOKUP($A27,'Paramètres'!$A$2:$C$101,3,FALSE),0))</f>
        <v/>
      </c>
      <c r="E27" s="34">
        <f>IF(OR(B27="",D27=""),"",IFERROR(B27/D27,0))</f>
        <v/>
      </c>
      <c r="F27" s="22">
        <f>IF(E27="","",IF(E27&gt;1,"Surcharge",IF(E27&gt;=0.8,"À surveiller","Disponible")))</f>
        <v/>
      </c>
      <c r="G27" s="34">
        <f>IF($A27="","",0.8)</f>
        <v/>
      </c>
      <c r="H27" s="34">
        <f>IF($A27="","",1)</f>
        <v/>
      </c>
    </row>
    <row r="28" ht="22" customHeight="1">
      <c r="A28" s="8" t="n"/>
      <c r="B28" s="30">
        <f>IF($A28="","",SUMIF('Planning'!$B$2:$B$101,$A28,'Planning'!$J$2:$J$101))</f>
        <v/>
      </c>
      <c r="C28" s="30">
        <f>IF($A28="","",SUMIF('Planning'!$B$2:$B$101,$A28,'Planning'!$K$2:$K$101))</f>
        <v/>
      </c>
      <c r="D28" s="30">
        <f>IF($A28="","",SUMIF('Planning'!$B$2:$B$101,$A28,'Planning'!$H$2:$H$101)*IFERROR(VLOOKUP($A28,'Paramètres'!$A$2:$C$101,3,FALSE),0))</f>
        <v/>
      </c>
      <c r="E28" s="32">
        <f>IF(OR(B28="",D28=""),"",IFERROR(B28/D28,0))</f>
        <v/>
      </c>
      <c r="F28" s="21">
        <f>IF(E28="","",IF(E28&gt;1,"Surcharge",IF(E28&gt;=0.8,"À surveiller","Disponible")))</f>
        <v/>
      </c>
      <c r="G28" s="32">
        <f>IF($A28="","",0.8)</f>
        <v/>
      </c>
      <c r="H28" s="32">
        <f>IF($A28="","",1)</f>
        <v/>
      </c>
    </row>
    <row r="29" ht="22" customHeight="1">
      <c r="A29" s="11" t="n"/>
      <c r="B29" s="33">
        <f>IF($A29="","",SUMIF('Planning'!$B$2:$B$101,$A29,'Planning'!$J$2:$J$101))</f>
        <v/>
      </c>
      <c r="C29" s="33">
        <f>IF($A29="","",SUMIF('Planning'!$B$2:$B$101,$A29,'Planning'!$K$2:$K$101))</f>
        <v/>
      </c>
      <c r="D29" s="33">
        <f>IF($A29="","",SUMIF('Planning'!$B$2:$B$101,$A29,'Planning'!$H$2:$H$101)*IFERROR(VLOOKUP($A29,'Paramètres'!$A$2:$C$101,3,FALSE),0))</f>
        <v/>
      </c>
      <c r="E29" s="34">
        <f>IF(OR(B29="",D29=""),"",IFERROR(B29/D29,0))</f>
        <v/>
      </c>
      <c r="F29" s="22">
        <f>IF(E29="","",IF(E29&gt;1,"Surcharge",IF(E29&gt;=0.8,"À surveiller","Disponible")))</f>
        <v/>
      </c>
      <c r="G29" s="34">
        <f>IF($A29="","",0.8)</f>
        <v/>
      </c>
      <c r="H29" s="34">
        <f>IF($A29="","",1)</f>
        <v/>
      </c>
    </row>
    <row r="30" ht="22" customHeight="1">
      <c r="A30" s="8" t="n"/>
      <c r="B30" s="30">
        <f>IF($A30="","",SUMIF('Planning'!$B$2:$B$101,$A30,'Planning'!$J$2:$J$101))</f>
        <v/>
      </c>
      <c r="C30" s="30">
        <f>IF($A30="","",SUMIF('Planning'!$B$2:$B$101,$A30,'Planning'!$K$2:$K$101))</f>
        <v/>
      </c>
      <c r="D30" s="30">
        <f>IF($A30="","",SUMIF('Planning'!$B$2:$B$101,$A30,'Planning'!$H$2:$H$101)*IFERROR(VLOOKUP($A30,'Paramètres'!$A$2:$C$101,3,FALSE),0))</f>
        <v/>
      </c>
      <c r="E30" s="32">
        <f>IF(OR(B30="",D30=""),"",IFERROR(B30/D30,0))</f>
        <v/>
      </c>
      <c r="F30" s="21">
        <f>IF(E30="","",IF(E30&gt;1,"Surcharge",IF(E30&gt;=0.8,"À surveiller","Disponible")))</f>
        <v/>
      </c>
      <c r="G30" s="32">
        <f>IF($A30="","",0.8)</f>
        <v/>
      </c>
      <c r="H30" s="32">
        <f>IF($A30="","",1)</f>
        <v/>
      </c>
    </row>
    <row r="31" ht="22" customHeight="1">
      <c r="A31" s="11" t="n"/>
      <c r="B31" s="33">
        <f>IF($A31="","",SUMIF('Planning'!$B$2:$B$101,$A31,'Planning'!$J$2:$J$101))</f>
        <v/>
      </c>
      <c r="C31" s="33">
        <f>IF($A31="","",SUMIF('Planning'!$B$2:$B$101,$A31,'Planning'!$K$2:$K$101))</f>
        <v/>
      </c>
      <c r="D31" s="33">
        <f>IF($A31="","",SUMIF('Planning'!$B$2:$B$101,$A31,'Planning'!$H$2:$H$101)*IFERROR(VLOOKUP($A31,'Paramètres'!$A$2:$C$101,3,FALSE),0))</f>
        <v/>
      </c>
      <c r="E31" s="34">
        <f>IF(OR(B31="",D31=""),"",IFERROR(B31/D31,0))</f>
        <v/>
      </c>
      <c r="F31" s="22">
        <f>IF(E31="","",IF(E31&gt;1,"Surcharge",IF(E31&gt;=0.8,"À surveiller","Disponible")))</f>
        <v/>
      </c>
      <c r="G31" s="34">
        <f>IF($A31="","",0.8)</f>
        <v/>
      </c>
      <c r="H31" s="34">
        <f>IF($A31="","",1)</f>
        <v/>
      </c>
    </row>
    <row r="32" ht="22" customHeight="1">
      <c r="A32" s="8" t="n"/>
      <c r="B32" s="30">
        <f>IF($A32="","",SUMIF('Planning'!$B$2:$B$101,$A32,'Planning'!$J$2:$J$101))</f>
        <v/>
      </c>
      <c r="C32" s="30">
        <f>IF($A32="","",SUMIF('Planning'!$B$2:$B$101,$A32,'Planning'!$K$2:$K$101))</f>
        <v/>
      </c>
      <c r="D32" s="30">
        <f>IF($A32="","",SUMIF('Planning'!$B$2:$B$101,$A32,'Planning'!$H$2:$H$101)*IFERROR(VLOOKUP($A32,'Paramètres'!$A$2:$C$101,3,FALSE),0))</f>
        <v/>
      </c>
      <c r="E32" s="32">
        <f>IF(OR(B32="",D32=""),"",IFERROR(B32/D32,0))</f>
        <v/>
      </c>
      <c r="F32" s="21">
        <f>IF(E32="","",IF(E32&gt;1,"Surcharge",IF(E32&gt;=0.8,"À surveiller","Disponible")))</f>
        <v/>
      </c>
      <c r="G32" s="32">
        <f>IF($A32="","",0.8)</f>
        <v/>
      </c>
      <c r="H32" s="32">
        <f>IF($A32="","",1)</f>
        <v/>
      </c>
    </row>
    <row r="33" ht="22" customHeight="1">
      <c r="A33" s="11" t="n"/>
      <c r="B33" s="33">
        <f>IF($A33="","",SUMIF('Planning'!$B$2:$B$101,$A33,'Planning'!$J$2:$J$101))</f>
        <v/>
      </c>
      <c r="C33" s="33">
        <f>IF($A33="","",SUMIF('Planning'!$B$2:$B$101,$A33,'Planning'!$K$2:$K$101))</f>
        <v/>
      </c>
      <c r="D33" s="33">
        <f>IF($A33="","",SUMIF('Planning'!$B$2:$B$101,$A33,'Planning'!$H$2:$H$101)*IFERROR(VLOOKUP($A33,'Paramètres'!$A$2:$C$101,3,FALSE),0))</f>
        <v/>
      </c>
      <c r="E33" s="34">
        <f>IF(OR(B33="",D33=""),"",IFERROR(B33/D33,0))</f>
        <v/>
      </c>
      <c r="F33" s="22">
        <f>IF(E33="","",IF(E33&gt;1,"Surcharge",IF(E33&gt;=0.8,"À surveiller","Disponible")))</f>
        <v/>
      </c>
      <c r="G33" s="34">
        <f>IF($A33="","",0.8)</f>
        <v/>
      </c>
      <c r="H33" s="34">
        <f>IF($A33="","",1)</f>
        <v/>
      </c>
    </row>
    <row r="34" ht="22" customHeight="1">
      <c r="A34" s="8" t="n"/>
      <c r="B34" s="30">
        <f>IF($A34="","",SUMIF('Planning'!$B$2:$B$101,$A34,'Planning'!$J$2:$J$101))</f>
        <v/>
      </c>
      <c r="C34" s="30">
        <f>IF($A34="","",SUMIF('Planning'!$B$2:$B$101,$A34,'Planning'!$K$2:$K$101))</f>
        <v/>
      </c>
      <c r="D34" s="30">
        <f>IF($A34="","",SUMIF('Planning'!$B$2:$B$101,$A34,'Planning'!$H$2:$H$101)*IFERROR(VLOOKUP($A34,'Paramètres'!$A$2:$C$101,3,FALSE),0))</f>
        <v/>
      </c>
      <c r="E34" s="32">
        <f>IF(OR(B34="",D34=""),"",IFERROR(B34/D34,0))</f>
        <v/>
      </c>
      <c r="F34" s="21">
        <f>IF(E34="","",IF(E34&gt;1,"Surcharge",IF(E34&gt;=0.8,"À surveiller","Disponible")))</f>
        <v/>
      </c>
      <c r="G34" s="32">
        <f>IF($A34="","",0.8)</f>
        <v/>
      </c>
      <c r="H34" s="32">
        <f>IF($A34="","",1)</f>
        <v/>
      </c>
    </row>
    <row r="35" ht="22" customHeight="1">
      <c r="A35" s="11" t="n"/>
      <c r="B35" s="33">
        <f>IF($A35="","",SUMIF('Planning'!$B$2:$B$101,$A35,'Planning'!$J$2:$J$101))</f>
        <v/>
      </c>
      <c r="C35" s="33">
        <f>IF($A35="","",SUMIF('Planning'!$B$2:$B$101,$A35,'Planning'!$K$2:$K$101))</f>
        <v/>
      </c>
      <c r="D35" s="33">
        <f>IF($A35="","",SUMIF('Planning'!$B$2:$B$101,$A35,'Planning'!$H$2:$H$101)*IFERROR(VLOOKUP($A35,'Paramètres'!$A$2:$C$101,3,FALSE),0))</f>
        <v/>
      </c>
      <c r="E35" s="34">
        <f>IF(OR(B35="",D35=""),"",IFERROR(B35/D35,0))</f>
        <v/>
      </c>
      <c r="F35" s="22">
        <f>IF(E35="","",IF(E35&gt;1,"Surcharge",IF(E35&gt;=0.8,"À surveiller","Disponible")))</f>
        <v/>
      </c>
      <c r="G35" s="34">
        <f>IF($A35="","",0.8)</f>
        <v/>
      </c>
      <c r="H35" s="34">
        <f>IF($A35="","",1)</f>
        <v/>
      </c>
    </row>
    <row r="36" ht="22" customHeight="1">
      <c r="A36" s="8" t="n"/>
      <c r="B36" s="30">
        <f>IF($A36="","",SUMIF('Planning'!$B$2:$B$101,$A36,'Planning'!$J$2:$J$101))</f>
        <v/>
      </c>
      <c r="C36" s="30">
        <f>IF($A36="","",SUMIF('Planning'!$B$2:$B$101,$A36,'Planning'!$K$2:$K$101))</f>
        <v/>
      </c>
      <c r="D36" s="30">
        <f>IF($A36="","",SUMIF('Planning'!$B$2:$B$101,$A36,'Planning'!$H$2:$H$101)*IFERROR(VLOOKUP($A36,'Paramètres'!$A$2:$C$101,3,FALSE),0))</f>
        <v/>
      </c>
      <c r="E36" s="32">
        <f>IF(OR(B36="",D36=""),"",IFERROR(B36/D36,0))</f>
        <v/>
      </c>
      <c r="F36" s="21">
        <f>IF(E36="","",IF(E36&gt;1,"Surcharge",IF(E36&gt;=0.8,"À surveiller","Disponible")))</f>
        <v/>
      </c>
      <c r="G36" s="32">
        <f>IF($A36="","",0.8)</f>
        <v/>
      </c>
      <c r="H36" s="32">
        <f>IF($A36="","",1)</f>
        <v/>
      </c>
    </row>
    <row r="37" ht="22" customHeight="1">
      <c r="A37" s="11" t="n"/>
      <c r="B37" s="33">
        <f>IF($A37="","",SUMIF('Planning'!$B$2:$B$101,$A37,'Planning'!$J$2:$J$101))</f>
        <v/>
      </c>
      <c r="C37" s="33">
        <f>IF($A37="","",SUMIF('Planning'!$B$2:$B$101,$A37,'Planning'!$K$2:$K$101))</f>
        <v/>
      </c>
      <c r="D37" s="33">
        <f>IF($A37="","",SUMIF('Planning'!$B$2:$B$101,$A37,'Planning'!$H$2:$H$101)*IFERROR(VLOOKUP($A37,'Paramètres'!$A$2:$C$101,3,FALSE),0))</f>
        <v/>
      </c>
      <c r="E37" s="34">
        <f>IF(OR(B37="",D37=""),"",IFERROR(B37/D37,0))</f>
        <v/>
      </c>
      <c r="F37" s="22">
        <f>IF(E37="","",IF(E37&gt;1,"Surcharge",IF(E37&gt;=0.8,"À surveiller","Disponible")))</f>
        <v/>
      </c>
      <c r="G37" s="34">
        <f>IF($A37="","",0.8)</f>
        <v/>
      </c>
      <c r="H37" s="34">
        <f>IF($A37="","",1)</f>
        <v/>
      </c>
    </row>
    <row r="38" ht="22" customHeight="1">
      <c r="A38" s="8" t="n"/>
      <c r="B38" s="30">
        <f>IF($A38="","",SUMIF('Planning'!$B$2:$B$101,$A38,'Planning'!$J$2:$J$101))</f>
        <v/>
      </c>
      <c r="C38" s="30">
        <f>IF($A38="","",SUMIF('Planning'!$B$2:$B$101,$A38,'Planning'!$K$2:$K$101))</f>
        <v/>
      </c>
      <c r="D38" s="30">
        <f>IF($A38="","",SUMIF('Planning'!$B$2:$B$101,$A38,'Planning'!$H$2:$H$101)*IFERROR(VLOOKUP($A38,'Paramètres'!$A$2:$C$101,3,FALSE),0))</f>
        <v/>
      </c>
      <c r="E38" s="32">
        <f>IF(OR(B38="",D38=""),"",IFERROR(B38/D38,0))</f>
        <v/>
      </c>
      <c r="F38" s="21">
        <f>IF(E38="","",IF(E38&gt;1,"Surcharge",IF(E38&gt;=0.8,"À surveiller","Disponible")))</f>
        <v/>
      </c>
      <c r="G38" s="32">
        <f>IF($A38="","",0.8)</f>
        <v/>
      </c>
      <c r="H38" s="32">
        <f>IF($A38="","",1)</f>
        <v/>
      </c>
    </row>
    <row r="39" ht="22" customHeight="1">
      <c r="A39" s="11" t="n"/>
      <c r="B39" s="33">
        <f>IF($A39="","",SUMIF('Planning'!$B$2:$B$101,$A39,'Planning'!$J$2:$J$101))</f>
        <v/>
      </c>
      <c r="C39" s="33">
        <f>IF($A39="","",SUMIF('Planning'!$B$2:$B$101,$A39,'Planning'!$K$2:$K$101))</f>
        <v/>
      </c>
      <c r="D39" s="33">
        <f>IF($A39="","",SUMIF('Planning'!$B$2:$B$101,$A39,'Planning'!$H$2:$H$101)*IFERROR(VLOOKUP($A39,'Paramètres'!$A$2:$C$101,3,FALSE),0))</f>
        <v/>
      </c>
      <c r="E39" s="34">
        <f>IF(OR(B39="",D39=""),"",IFERROR(B39/D39,0))</f>
        <v/>
      </c>
      <c r="F39" s="22">
        <f>IF(E39="","",IF(E39&gt;1,"Surcharge",IF(E39&gt;=0.8,"À surveiller","Disponible")))</f>
        <v/>
      </c>
      <c r="G39" s="34">
        <f>IF($A39="","",0.8)</f>
        <v/>
      </c>
      <c r="H39" s="34">
        <f>IF($A39="","",1)</f>
        <v/>
      </c>
    </row>
    <row r="40" ht="22" customHeight="1">
      <c r="A40" s="8" t="n"/>
      <c r="B40" s="30">
        <f>IF($A40="","",SUMIF('Planning'!$B$2:$B$101,$A40,'Planning'!$J$2:$J$101))</f>
        <v/>
      </c>
      <c r="C40" s="30">
        <f>IF($A40="","",SUMIF('Planning'!$B$2:$B$101,$A40,'Planning'!$K$2:$K$101))</f>
        <v/>
      </c>
      <c r="D40" s="30">
        <f>IF($A40="","",SUMIF('Planning'!$B$2:$B$101,$A40,'Planning'!$H$2:$H$101)*IFERROR(VLOOKUP($A40,'Paramètres'!$A$2:$C$101,3,FALSE),0))</f>
        <v/>
      </c>
      <c r="E40" s="32">
        <f>IF(OR(B40="",D40=""),"",IFERROR(B40/D40,0))</f>
        <v/>
      </c>
      <c r="F40" s="21">
        <f>IF(E40="","",IF(E40&gt;1,"Surcharge",IF(E40&gt;=0.8,"À surveiller","Disponible")))</f>
        <v/>
      </c>
      <c r="G40" s="32">
        <f>IF($A40="","",0.8)</f>
        <v/>
      </c>
      <c r="H40" s="32">
        <f>IF($A40="","",1)</f>
        <v/>
      </c>
    </row>
    <row r="41" ht="22" customHeight="1">
      <c r="A41" s="11" t="n"/>
      <c r="B41" s="33">
        <f>IF($A41="","",SUMIF('Planning'!$B$2:$B$101,$A41,'Planning'!$J$2:$J$101))</f>
        <v/>
      </c>
      <c r="C41" s="33">
        <f>IF($A41="","",SUMIF('Planning'!$B$2:$B$101,$A41,'Planning'!$K$2:$K$101))</f>
        <v/>
      </c>
      <c r="D41" s="33">
        <f>IF($A41="","",SUMIF('Planning'!$B$2:$B$101,$A41,'Planning'!$H$2:$H$101)*IFERROR(VLOOKUP($A41,'Paramètres'!$A$2:$C$101,3,FALSE),0))</f>
        <v/>
      </c>
      <c r="E41" s="34">
        <f>IF(OR(B41="",D41=""),"",IFERROR(B41/D41,0))</f>
        <v/>
      </c>
      <c r="F41" s="22">
        <f>IF(E41="","",IF(E41&gt;1,"Surcharge",IF(E41&gt;=0.8,"À surveiller","Disponible")))</f>
        <v/>
      </c>
      <c r="G41" s="34">
        <f>IF($A41="","",0.8)</f>
        <v/>
      </c>
      <c r="H41" s="34">
        <f>IF($A41="","",1)</f>
        <v/>
      </c>
    </row>
    <row r="42" ht="22" customHeight="1">
      <c r="A42" s="8" t="n"/>
      <c r="B42" s="30">
        <f>IF($A42="","",SUMIF('Planning'!$B$2:$B$101,$A42,'Planning'!$J$2:$J$101))</f>
        <v/>
      </c>
      <c r="C42" s="30">
        <f>IF($A42="","",SUMIF('Planning'!$B$2:$B$101,$A42,'Planning'!$K$2:$K$101))</f>
        <v/>
      </c>
      <c r="D42" s="30">
        <f>IF($A42="","",SUMIF('Planning'!$B$2:$B$101,$A42,'Planning'!$H$2:$H$101)*IFERROR(VLOOKUP($A42,'Paramètres'!$A$2:$C$101,3,FALSE),0))</f>
        <v/>
      </c>
      <c r="E42" s="32">
        <f>IF(OR(B42="",D42=""),"",IFERROR(B42/D42,0))</f>
        <v/>
      </c>
      <c r="F42" s="21">
        <f>IF(E42="","",IF(E42&gt;1,"Surcharge",IF(E42&gt;=0.8,"À surveiller","Disponible")))</f>
        <v/>
      </c>
      <c r="G42" s="32">
        <f>IF($A42="","",0.8)</f>
        <v/>
      </c>
      <c r="H42" s="32">
        <f>IF($A42="","",1)</f>
        <v/>
      </c>
    </row>
    <row r="43" ht="22" customHeight="1">
      <c r="A43" s="11" t="n"/>
      <c r="B43" s="33">
        <f>IF($A43="","",SUMIF('Planning'!$B$2:$B$101,$A43,'Planning'!$J$2:$J$101))</f>
        <v/>
      </c>
      <c r="C43" s="33">
        <f>IF($A43="","",SUMIF('Planning'!$B$2:$B$101,$A43,'Planning'!$K$2:$K$101))</f>
        <v/>
      </c>
      <c r="D43" s="33">
        <f>IF($A43="","",SUMIF('Planning'!$B$2:$B$101,$A43,'Planning'!$H$2:$H$101)*IFERROR(VLOOKUP($A43,'Paramètres'!$A$2:$C$101,3,FALSE),0))</f>
        <v/>
      </c>
      <c r="E43" s="34">
        <f>IF(OR(B43="",D43=""),"",IFERROR(B43/D43,0))</f>
        <v/>
      </c>
      <c r="F43" s="22">
        <f>IF(E43="","",IF(E43&gt;1,"Surcharge",IF(E43&gt;=0.8,"À surveiller","Disponible")))</f>
        <v/>
      </c>
      <c r="G43" s="34">
        <f>IF($A43="","",0.8)</f>
        <v/>
      </c>
      <c r="H43" s="34">
        <f>IF($A43="","",1)</f>
        <v/>
      </c>
    </row>
    <row r="44" ht="22" customHeight="1">
      <c r="A44" s="8" t="n"/>
      <c r="B44" s="30">
        <f>IF($A44="","",SUMIF('Planning'!$B$2:$B$101,$A44,'Planning'!$J$2:$J$101))</f>
        <v/>
      </c>
      <c r="C44" s="30">
        <f>IF($A44="","",SUMIF('Planning'!$B$2:$B$101,$A44,'Planning'!$K$2:$K$101))</f>
        <v/>
      </c>
      <c r="D44" s="30">
        <f>IF($A44="","",SUMIF('Planning'!$B$2:$B$101,$A44,'Planning'!$H$2:$H$101)*IFERROR(VLOOKUP($A44,'Paramètres'!$A$2:$C$101,3,FALSE),0))</f>
        <v/>
      </c>
      <c r="E44" s="32">
        <f>IF(OR(B44="",D44=""),"",IFERROR(B44/D44,0))</f>
        <v/>
      </c>
      <c r="F44" s="21">
        <f>IF(E44="","",IF(E44&gt;1,"Surcharge",IF(E44&gt;=0.8,"À surveiller","Disponible")))</f>
        <v/>
      </c>
      <c r="G44" s="32">
        <f>IF($A44="","",0.8)</f>
        <v/>
      </c>
      <c r="H44" s="32">
        <f>IF($A44="","",1)</f>
        <v/>
      </c>
    </row>
    <row r="45" ht="22" customHeight="1">
      <c r="A45" s="11" t="n"/>
      <c r="B45" s="33">
        <f>IF($A45="","",SUMIF('Planning'!$B$2:$B$101,$A45,'Planning'!$J$2:$J$101))</f>
        <v/>
      </c>
      <c r="C45" s="33">
        <f>IF($A45="","",SUMIF('Planning'!$B$2:$B$101,$A45,'Planning'!$K$2:$K$101))</f>
        <v/>
      </c>
      <c r="D45" s="33">
        <f>IF($A45="","",SUMIF('Planning'!$B$2:$B$101,$A45,'Planning'!$H$2:$H$101)*IFERROR(VLOOKUP($A45,'Paramètres'!$A$2:$C$101,3,FALSE),0))</f>
        <v/>
      </c>
      <c r="E45" s="34">
        <f>IF(OR(B45="",D45=""),"",IFERROR(B45/D45,0))</f>
        <v/>
      </c>
      <c r="F45" s="22">
        <f>IF(E45="","",IF(E45&gt;1,"Surcharge",IF(E45&gt;=0.8,"À surveiller","Disponible")))</f>
        <v/>
      </c>
      <c r="G45" s="34">
        <f>IF($A45="","",0.8)</f>
        <v/>
      </c>
      <c r="H45" s="34">
        <f>IF($A45="","",1)</f>
        <v/>
      </c>
    </row>
    <row r="46" ht="22" customHeight="1">
      <c r="A46" s="8" t="n"/>
      <c r="B46" s="30">
        <f>IF($A46="","",SUMIF('Planning'!$B$2:$B$101,$A46,'Planning'!$J$2:$J$101))</f>
        <v/>
      </c>
      <c r="C46" s="30">
        <f>IF($A46="","",SUMIF('Planning'!$B$2:$B$101,$A46,'Planning'!$K$2:$K$101))</f>
        <v/>
      </c>
      <c r="D46" s="30">
        <f>IF($A46="","",SUMIF('Planning'!$B$2:$B$101,$A46,'Planning'!$H$2:$H$101)*IFERROR(VLOOKUP($A46,'Paramètres'!$A$2:$C$101,3,FALSE),0))</f>
        <v/>
      </c>
      <c r="E46" s="32">
        <f>IF(OR(B46="",D46=""),"",IFERROR(B46/D46,0))</f>
        <v/>
      </c>
      <c r="F46" s="21">
        <f>IF(E46="","",IF(E46&gt;1,"Surcharge",IF(E46&gt;=0.8,"À surveiller","Disponible")))</f>
        <v/>
      </c>
      <c r="G46" s="32">
        <f>IF($A46="","",0.8)</f>
        <v/>
      </c>
      <c r="H46" s="32">
        <f>IF($A46="","",1)</f>
        <v/>
      </c>
    </row>
    <row r="47" ht="22" customHeight="1">
      <c r="A47" s="11" t="n"/>
      <c r="B47" s="33">
        <f>IF($A47="","",SUMIF('Planning'!$B$2:$B$101,$A47,'Planning'!$J$2:$J$101))</f>
        <v/>
      </c>
      <c r="C47" s="33">
        <f>IF($A47="","",SUMIF('Planning'!$B$2:$B$101,$A47,'Planning'!$K$2:$K$101))</f>
        <v/>
      </c>
      <c r="D47" s="33">
        <f>IF($A47="","",SUMIF('Planning'!$B$2:$B$101,$A47,'Planning'!$H$2:$H$101)*IFERROR(VLOOKUP($A47,'Paramètres'!$A$2:$C$101,3,FALSE),0))</f>
        <v/>
      </c>
      <c r="E47" s="34">
        <f>IF(OR(B47="",D47=""),"",IFERROR(B47/D47,0))</f>
        <v/>
      </c>
      <c r="F47" s="22">
        <f>IF(E47="","",IF(E47&gt;1,"Surcharge",IF(E47&gt;=0.8,"À surveiller","Disponible")))</f>
        <v/>
      </c>
      <c r="G47" s="34">
        <f>IF($A47="","",0.8)</f>
        <v/>
      </c>
      <c r="H47" s="34">
        <f>IF($A47="","",1)</f>
        <v/>
      </c>
    </row>
    <row r="48" ht="22" customHeight="1">
      <c r="A48" s="8" t="n"/>
      <c r="B48" s="30">
        <f>IF($A48="","",SUMIF('Planning'!$B$2:$B$101,$A48,'Planning'!$J$2:$J$101))</f>
        <v/>
      </c>
      <c r="C48" s="30">
        <f>IF($A48="","",SUMIF('Planning'!$B$2:$B$101,$A48,'Planning'!$K$2:$K$101))</f>
        <v/>
      </c>
      <c r="D48" s="30">
        <f>IF($A48="","",SUMIF('Planning'!$B$2:$B$101,$A48,'Planning'!$H$2:$H$101)*IFERROR(VLOOKUP($A48,'Paramètres'!$A$2:$C$101,3,FALSE),0))</f>
        <v/>
      </c>
      <c r="E48" s="32">
        <f>IF(OR(B48="",D48=""),"",IFERROR(B48/D48,0))</f>
        <v/>
      </c>
      <c r="F48" s="21">
        <f>IF(E48="","",IF(E48&gt;1,"Surcharge",IF(E48&gt;=0.8,"À surveiller","Disponible")))</f>
        <v/>
      </c>
      <c r="G48" s="32">
        <f>IF($A48="","",0.8)</f>
        <v/>
      </c>
      <c r="H48" s="32">
        <f>IF($A48="","",1)</f>
        <v/>
      </c>
    </row>
    <row r="49" ht="22" customHeight="1">
      <c r="A49" s="11" t="n"/>
      <c r="B49" s="33">
        <f>IF($A49="","",SUMIF('Planning'!$B$2:$B$101,$A49,'Planning'!$J$2:$J$101))</f>
        <v/>
      </c>
      <c r="C49" s="33">
        <f>IF($A49="","",SUMIF('Planning'!$B$2:$B$101,$A49,'Planning'!$K$2:$K$101))</f>
        <v/>
      </c>
      <c r="D49" s="33">
        <f>IF($A49="","",SUMIF('Planning'!$B$2:$B$101,$A49,'Planning'!$H$2:$H$101)*IFERROR(VLOOKUP($A49,'Paramètres'!$A$2:$C$101,3,FALSE),0))</f>
        <v/>
      </c>
      <c r="E49" s="34">
        <f>IF(OR(B49="",D49=""),"",IFERROR(B49/D49,0))</f>
        <v/>
      </c>
      <c r="F49" s="22">
        <f>IF(E49="","",IF(E49&gt;1,"Surcharge",IF(E49&gt;=0.8,"À surveiller","Disponible")))</f>
        <v/>
      </c>
      <c r="G49" s="34">
        <f>IF($A49="","",0.8)</f>
        <v/>
      </c>
      <c r="H49" s="34">
        <f>IF($A49="","",1)</f>
        <v/>
      </c>
    </row>
    <row r="50" ht="22" customHeight="1">
      <c r="A50" s="8" t="n"/>
      <c r="B50" s="30">
        <f>IF($A50="","",SUMIF('Planning'!$B$2:$B$101,$A50,'Planning'!$J$2:$J$101))</f>
        <v/>
      </c>
      <c r="C50" s="30">
        <f>IF($A50="","",SUMIF('Planning'!$B$2:$B$101,$A50,'Planning'!$K$2:$K$101))</f>
        <v/>
      </c>
      <c r="D50" s="30">
        <f>IF($A50="","",SUMIF('Planning'!$B$2:$B$101,$A50,'Planning'!$H$2:$H$101)*IFERROR(VLOOKUP($A50,'Paramètres'!$A$2:$C$101,3,FALSE),0))</f>
        <v/>
      </c>
      <c r="E50" s="32">
        <f>IF(OR(B50="",D50=""),"",IFERROR(B50/D50,0))</f>
        <v/>
      </c>
      <c r="F50" s="21">
        <f>IF(E50="","",IF(E50&gt;1,"Surcharge",IF(E50&gt;=0.8,"À surveiller","Disponible")))</f>
        <v/>
      </c>
      <c r="G50" s="32">
        <f>IF($A50="","",0.8)</f>
        <v/>
      </c>
      <c r="H50" s="32">
        <f>IF($A50="","",1)</f>
        <v/>
      </c>
    </row>
    <row r="51" ht="22" customHeight="1">
      <c r="A51" s="11" t="n"/>
      <c r="B51" s="33">
        <f>IF($A51="","",SUMIF('Planning'!$B$2:$B$101,$A51,'Planning'!$J$2:$J$101))</f>
        <v/>
      </c>
      <c r="C51" s="33">
        <f>IF($A51="","",SUMIF('Planning'!$B$2:$B$101,$A51,'Planning'!$K$2:$K$101))</f>
        <v/>
      </c>
      <c r="D51" s="33">
        <f>IF($A51="","",SUMIF('Planning'!$B$2:$B$101,$A51,'Planning'!$H$2:$H$101)*IFERROR(VLOOKUP($A51,'Paramètres'!$A$2:$C$101,3,FALSE),0))</f>
        <v/>
      </c>
      <c r="E51" s="34">
        <f>IF(OR(B51="",D51=""),"",IFERROR(B51/D51,0))</f>
        <v/>
      </c>
      <c r="F51" s="22">
        <f>IF(E51="","",IF(E51&gt;1,"Surcharge",IF(E51&gt;=0.8,"À surveiller","Disponible")))</f>
        <v/>
      </c>
      <c r="G51" s="34">
        <f>IF($A51="","",0.8)</f>
        <v/>
      </c>
      <c r="H51" s="34">
        <f>IF($A51="","",1)</f>
        <v/>
      </c>
    </row>
    <row r="52" ht="22" customHeight="1">
      <c r="A52" s="8" t="n"/>
      <c r="B52" s="30">
        <f>IF($A52="","",SUMIF('Planning'!$B$2:$B$101,$A52,'Planning'!$J$2:$J$101))</f>
        <v/>
      </c>
      <c r="C52" s="30">
        <f>IF($A52="","",SUMIF('Planning'!$B$2:$B$101,$A52,'Planning'!$K$2:$K$101))</f>
        <v/>
      </c>
      <c r="D52" s="30">
        <f>IF($A52="","",SUMIF('Planning'!$B$2:$B$101,$A52,'Planning'!$H$2:$H$101)*IFERROR(VLOOKUP($A52,'Paramètres'!$A$2:$C$101,3,FALSE),0))</f>
        <v/>
      </c>
      <c r="E52" s="32">
        <f>IF(OR(B52="",D52=""),"",IFERROR(B52/D52,0))</f>
        <v/>
      </c>
      <c r="F52" s="21">
        <f>IF(E52="","",IF(E52&gt;1,"Surcharge",IF(E52&gt;=0.8,"À surveiller","Disponible")))</f>
        <v/>
      </c>
      <c r="G52" s="32">
        <f>IF($A52="","",0.8)</f>
        <v/>
      </c>
      <c r="H52" s="32">
        <f>IF($A52="","",1)</f>
        <v/>
      </c>
    </row>
    <row r="53" ht="22" customHeight="1">
      <c r="A53" s="11" t="n"/>
      <c r="B53" s="33">
        <f>IF($A53="","",SUMIF('Planning'!$B$2:$B$101,$A53,'Planning'!$J$2:$J$101))</f>
        <v/>
      </c>
      <c r="C53" s="33">
        <f>IF($A53="","",SUMIF('Planning'!$B$2:$B$101,$A53,'Planning'!$K$2:$K$101))</f>
        <v/>
      </c>
      <c r="D53" s="33">
        <f>IF($A53="","",SUMIF('Planning'!$B$2:$B$101,$A53,'Planning'!$H$2:$H$101)*IFERROR(VLOOKUP($A53,'Paramètres'!$A$2:$C$101,3,FALSE),0))</f>
        <v/>
      </c>
      <c r="E53" s="34">
        <f>IF(OR(B53="",D53=""),"",IFERROR(B53/D53,0))</f>
        <v/>
      </c>
      <c r="F53" s="22">
        <f>IF(E53="","",IF(E53&gt;1,"Surcharge",IF(E53&gt;=0.8,"À surveiller","Disponible")))</f>
        <v/>
      </c>
      <c r="G53" s="34">
        <f>IF($A53="","",0.8)</f>
        <v/>
      </c>
      <c r="H53" s="34">
        <f>IF($A53="","",1)</f>
        <v/>
      </c>
    </row>
    <row r="54" ht="22" customHeight="1">
      <c r="A54" s="8" t="n"/>
      <c r="B54" s="30">
        <f>IF($A54="","",SUMIF('Planning'!$B$2:$B$101,$A54,'Planning'!$J$2:$J$101))</f>
        <v/>
      </c>
      <c r="C54" s="30">
        <f>IF($A54="","",SUMIF('Planning'!$B$2:$B$101,$A54,'Planning'!$K$2:$K$101))</f>
        <v/>
      </c>
      <c r="D54" s="30">
        <f>IF($A54="","",SUMIF('Planning'!$B$2:$B$101,$A54,'Planning'!$H$2:$H$101)*IFERROR(VLOOKUP($A54,'Paramètres'!$A$2:$C$101,3,FALSE),0))</f>
        <v/>
      </c>
      <c r="E54" s="32">
        <f>IF(OR(B54="",D54=""),"",IFERROR(B54/D54,0))</f>
        <v/>
      </c>
      <c r="F54" s="21">
        <f>IF(E54="","",IF(E54&gt;1,"Surcharge",IF(E54&gt;=0.8,"À surveiller","Disponible")))</f>
        <v/>
      </c>
      <c r="G54" s="32">
        <f>IF($A54="","",0.8)</f>
        <v/>
      </c>
      <c r="H54" s="32">
        <f>IF($A54="","",1)</f>
        <v/>
      </c>
    </row>
    <row r="55" ht="22" customHeight="1">
      <c r="A55" s="11" t="n"/>
      <c r="B55" s="33">
        <f>IF($A55="","",SUMIF('Planning'!$B$2:$B$101,$A55,'Planning'!$J$2:$J$101))</f>
        <v/>
      </c>
      <c r="C55" s="33">
        <f>IF($A55="","",SUMIF('Planning'!$B$2:$B$101,$A55,'Planning'!$K$2:$K$101))</f>
        <v/>
      </c>
      <c r="D55" s="33">
        <f>IF($A55="","",SUMIF('Planning'!$B$2:$B$101,$A55,'Planning'!$H$2:$H$101)*IFERROR(VLOOKUP($A55,'Paramètres'!$A$2:$C$101,3,FALSE),0))</f>
        <v/>
      </c>
      <c r="E55" s="34">
        <f>IF(OR(B55="",D55=""),"",IFERROR(B55/D55,0))</f>
        <v/>
      </c>
      <c r="F55" s="22">
        <f>IF(E55="","",IF(E55&gt;1,"Surcharge",IF(E55&gt;=0.8,"À surveiller","Disponible")))</f>
        <v/>
      </c>
      <c r="G55" s="34">
        <f>IF($A55="","",0.8)</f>
        <v/>
      </c>
      <c r="H55" s="34">
        <f>IF($A55="","",1)</f>
        <v/>
      </c>
    </row>
    <row r="56" ht="22" customHeight="1">
      <c r="A56" s="8" t="n"/>
      <c r="B56" s="30">
        <f>IF($A56="","",SUMIF('Planning'!$B$2:$B$101,$A56,'Planning'!$J$2:$J$101))</f>
        <v/>
      </c>
      <c r="C56" s="30">
        <f>IF($A56="","",SUMIF('Planning'!$B$2:$B$101,$A56,'Planning'!$K$2:$K$101))</f>
        <v/>
      </c>
      <c r="D56" s="30">
        <f>IF($A56="","",SUMIF('Planning'!$B$2:$B$101,$A56,'Planning'!$H$2:$H$101)*IFERROR(VLOOKUP($A56,'Paramètres'!$A$2:$C$101,3,FALSE),0))</f>
        <v/>
      </c>
      <c r="E56" s="32">
        <f>IF(OR(B56="",D56=""),"",IFERROR(B56/D56,0))</f>
        <v/>
      </c>
      <c r="F56" s="21">
        <f>IF(E56="","",IF(E56&gt;1,"Surcharge",IF(E56&gt;=0.8,"À surveiller","Disponible")))</f>
        <v/>
      </c>
      <c r="G56" s="32">
        <f>IF($A56="","",0.8)</f>
        <v/>
      </c>
      <c r="H56" s="32">
        <f>IF($A56="","",1)</f>
        <v/>
      </c>
    </row>
    <row r="57" ht="22" customHeight="1">
      <c r="A57" s="11" t="n"/>
      <c r="B57" s="33">
        <f>IF($A57="","",SUMIF('Planning'!$B$2:$B$101,$A57,'Planning'!$J$2:$J$101))</f>
        <v/>
      </c>
      <c r="C57" s="33">
        <f>IF($A57="","",SUMIF('Planning'!$B$2:$B$101,$A57,'Planning'!$K$2:$K$101))</f>
        <v/>
      </c>
      <c r="D57" s="33">
        <f>IF($A57="","",SUMIF('Planning'!$B$2:$B$101,$A57,'Planning'!$H$2:$H$101)*IFERROR(VLOOKUP($A57,'Paramètres'!$A$2:$C$101,3,FALSE),0))</f>
        <v/>
      </c>
      <c r="E57" s="34">
        <f>IF(OR(B57="",D57=""),"",IFERROR(B57/D57,0))</f>
        <v/>
      </c>
      <c r="F57" s="22">
        <f>IF(E57="","",IF(E57&gt;1,"Surcharge",IF(E57&gt;=0.8,"À surveiller","Disponible")))</f>
        <v/>
      </c>
      <c r="G57" s="34">
        <f>IF($A57="","",0.8)</f>
        <v/>
      </c>
      <c r="H57" s="34">
        <f>IF($A57="","",1)</f>
        <v/>
      </c>
    </row>
    <row r="58" ht="22" customHeight="1">
      <c r="A58" s="8" t="n"/>
      <c r="B58" s="30">
        <f>IF($A58="","",SUMIF('Planning'!$B$2:$B$101,$A58,'Planning'!$J$2:$J$101))</f>
        <v/>
      </c>
      <c r="C58" s="30">
        <f>IF($A58="","",SUMIF('Planning'!$B$2:$B$101,$A58,'Planning'!$K$2:$K$101))</f>
        <v/>
      </c>
      <c r="D58" s="30">
        <f>IF($A58="","",SUMIF('Planning'!$B$2:$B$101,$A58,'Planning'!$H$2:$H$101)*IFERROR(VLOOKUP($A58,'Paramètres'!$A$2:$C$101,3,FALSE),0))</f>
        <v/>
      </c>
      <c r="E58" s="32">
        <f>IF(OR(B58="",D58=""),"",IFERROR(B58/D58,0))</f>
        <v/>
      </c>
      <c r="F58" s="21">
        <f>IF(E58="","",IF(E58&gt;1,"Surcharge",IF(E58&gt;=0.8,"À surveiller","Disponible")))</f>
        <v/>
      </c>
      <c r="G58" s="32">
        <f>IF($A58="","",0.8)</f>
        <v/>
      </c>
      <c r="H58" s="32">
        <f>IF($A58="","",1)</f>
        <v/>
      </c>
    </row>
    <row r="59" ht="22" customHeight="1">
      <c r="A59" s="11" t="n"/>
      <c r="B59" s="33">
        <f>IF($A59="","",SUMIF('Planning'!$B$2:$B$101,$A59,'Planning'!$J$2:$J$101))</f>
        <v/>
      </c>
      <c r="C59" s="33">
        <f>IF($A59="","",SUMIF('Planning'!$B$2:$B$101,$A59,'Planning'!$K$2:$K$101))</f>
        <v/>
      </c>
      <c r="D59" s="33">
        <f>IF($A59="","",SUMIF('Planning'!$B$2:$B$101,$A59,'Planning'!$H$2:$H$101)*IFERROR(VLOOKUP($A59,'Paramètres'!$A$2:$C$101,3,FALSE),0))</f>
        <v/>
      </c>
      <c r="E59" s="34">
        <f>IF(OR(B59="",D59=""),"",IFERROR(B59/D59,0))</f>
        <v/>
      </c>
      <c r="F59" s="22">
        <f>IF(E59="","",IF(E59&gt;1,"Surcharge",IF(E59&gt;=0.8,"À surveiller","Disponible")))</f>
        <v/>
      </c>
      <c r="G59" s="34">
        <f>IF($A59="","",0.8)</f>
        <v/>
      </c>
      <c r="H59" s="34">
        <f>IF($A59="","",1)</f>
        <v/>
      </c>
    </row>
    <row r="60" ht="22" customHeight="1">
      <c r="A60" s="8" t="n"/>
      <c r="B60" s="30">
        <f>IF($A60="","",SUMIF('Planning'!$B$2:$B$101,$A60,'Planning'!$J$2:$J$101))</f>
        <v/>
      </c>
      <c r="C60" s="30">
        <f>IF($A60="","",SUMIF('Planning'!$B$2:$B$101,$A60,'Planning'!$K$2:$K$101))</f>
        <v/>
      </c>
      <c r="D60" s="30">
        <f>IF($A60="","",SUMIF('Planning'!$B$2:$B$101,$A60,'Planning'!$H$2:$H$101)*IFERROR(VLOOKUP($A60,'Paramètres'!$A$2:$C$101,3,FALSE),0))</f>
        <v/>
      </c>
      <c r="E60" s="32">
        <f>IF(OR(B60="",D60=""),"",IFERROR(B60/D60,0))</f>
        <v/>
      </c>
      <c r="F60" s="21">
        <f>IF(E60="","",IF(E60&gt;1,"Surcharge",IF(E60&gt;=0.8,"À surveiller","Disponible")))</f>
        <v/>
      </c>
      <c r="G60" s="32">
        <f>IF($A60="","",0.8)</f>
        <v/>
      </c>
      <c r="H60" s="32">
        <f>IF($A60="","",1)</f>
        <v/>
      </c>
    </row>
    <row r="61" ht="22" customHeight="1">
      <c r="A61" s="11" t="n"/>
      <c r="B61" s="33">
        <f>IF($A61="","",SUMIF('Planning'!$B$2:$B$101,$A61,'Planning'!$J$2:$J$101))</f>
        <v/>
      </c>
      <c r="C61" s="33">
        <f>IF($A61="","",SUMIF('Planning'!$B$2:$B$101,$A61,'Planning'!$K$2:$K$101))</f>
        <v/>
      </c>
      <c r="D61" s="33">
        <f>IF($A61="","",SUMIF('Planning'!$B$2:$B$101,$A61,'Planning'!$H$2:$H$101)*IFERROR(VLOOKUP($A61,'Paramètres'!$A$2:$C$101,3,FALSE),0))</f>
        <v/>
      </c>
      <c r="E61" s="34">
        <f>IF(OR(B61="",D61=""),"",IFERROR(B61/D61,0))</f>
        <v/>
      </c>
      <c r="F61" s="22">
        <f>IF(E61="","",IF(E61&gt;1,"Surcharge",IF(E61&gt;=0.8,"À surveiller","Disponible")))</f>
        <v/>
      </c>
      <c r="G61" s="34">
        <f>IF($A61="","",0.8)</f>
        <v/>
      </c>
      <c r="H61" s="34">
        <f>IF($A61="","",1)</f>
        <v/>
      </c>
    </row>
    <row r="62" ht="22" customHeight="1">
      <c r="A62" s="8" t="n"/>
      <c r="B62" s="30">
        <f>IF($A62="","",SUMIF('Planning'!$B$2:$B$101,$A62,'Planning'!$J$2:$J$101))</f>
        <v/>
      </c>
      <c r="C62" s="30">
        <f>IF($A62="","",SUMIF('Planning'!$B$2:$B$101,$A62,'Planning'!$K$2:$K$101))</f>
        <v/>
      </c>
      <c r="D62" s="30">
        <f>IF($A62="","",SUMIF('Planning'!$B$2:$B$101,$A62,'Planning'!$H$2:$H$101)*IFERROR(VLOOKUP($A62,'Paramètres'!$A$2:$C$101,3,FALSE),0))</f>
        <v/>
      </c>
      <c r="E62" s="32">
        <f>IF(OR(B62="",D62=""),"",IFERROR(B62/D62,0))</f>
        <v/>
      </c>
      <c r="F62" s="21">
        <f>IF(E62="","",IF(E62&gt;1,"Surcharge",IF(E62&gt;=0.8,"À surveiller","Disponible")))</f>
        <v/>
      </c>
      <c r="G62" s="32">
        <f>IF($A62="","",0.8)</f>
        <v/>
      </c>
      <c r="H62" s="32">
        <f>IF($A62="","",1)</f>
        <v/>
      </c>
    </row>
    <row r="63" ht="22" customHeight="1">
      <c r="A63" s="11" t="n"/>
      <c r="B63" s="33">
        <f>IF($A63="","",SUMIF('Planning'!$B$2:$B$101,$A63,'Planning'!$J$2:$J$101))</f>
        <v/>
      </c>
      <c r="C63" s="33">
        <f>IF($A63="","",SUMIF('Planning'!$B$2:$B$101,$A63,'Planning'!$K$2:$K$101))</f>
        <v/>
      </c>
      <c r="D63" s="33">
        <f>IF($A63="","",SUMIF('Planning'!$B$2:$B$101,$A63,'Planning'!$H$2:$H$101)*IFERROR(VLOOKUP($A63,'Paramètres'!$A$2:$C$101,3,FALSE),0))</f>
        <v/>
      </c>
      <c r="E63" s="34">
        <f>IF(OR(B63="",D63=""),"",IFERROR(B63/D63,0))</f>
        <v/>
      </c>
      <c r="F63" s="22">
        <f>IF(E63="","",IF(E63&gt;1,"Surcharge",IF(E63&gt;=0.8,"À surveiller","Disponible")))</f>
        <v/>
      </c>
      <c r="G63" s="34">
        <f>IF($A63="","",0.8)</f>
        <v/>
      </c>
      <c r="H63" s="34">
        <f>IF($A63="","",1)</f>
        <v/>
      </c>
    </row>
    <row r="64" ht="22" customHeight="1">
      <c r="A64" s="8" t="n"/>
      <c r="B64" s="30">
        <f>IF($A64="","",SUMIF('Planning'!$B$2:$B$101,$A64,'Planning'!$J$2:$J$101))</f>
        <v/>
      </c>
      <c r="C64" s="30">
        <f>IF($A64="","",SUMIF('Planning'!$B$2:$B$101,$A64,'Planning'!$K$2:$K$101))</f>
        <v/>
      </c>
      <c r="D64" s="30">
        <f>IF($A64="","",SUMIF('Planning'!$B$2:$B$101,$A64,'Planning'!$H$2:$H$101)*IFERROR(VLOOKUP($A64,'Paramètres'!$A$2:$C$101,3,FALSE),0))</f>
        <v/>
      </c>
      <c r="E64" s="32">
        <f>IF(OR(B64="",D64=""),"",IFERROR(B64/D64,0))</f>
        <v/>
      </c>
      <c r="F64" s="21">
        <f>IF(E64="","",IF(E64&gt;1,"Surcharge",IF(E64&gt;=0.8,"À surveiller","Disponible")))</f>
        <v/>
      </c>
      <c r="G64" s="32">
        <f>IF($A64="","",0.8)</f>
        <v/>
      </c>
      <c r="H64" s="32">
        <f>IF($A64="","",1)</f>
        <v/>
      </c>
    </row>
    <row r="65" ht="22" customHeight="1">
      <c r="A65" s="11" t="n"/>
      <c r="B65" s="33">
        <f>IF($A65="","",SUMIF('Planning'!$B$2:$B$101,$A65,'Planning'!$J$2:$J$101))</f>
        <v/>
      </c>
      <c r="C65" s="33">
        <f>IF($A65="","",SUMIF('Planning'!$B$2:$B$101,$A65,'Planning'!$K$2:$K$101))</f>
        <v/>
      </c>
      <c r="D65" s="33">
        <f>IF($A65="","",SUMIF('Planning'!$B$2:$B$101,$A65,'Planning'!$H$2:$H$101)*IFERROR(VLOOKUP($A65,'Paramètres'!$A$2:$C$101,3,FALSE),0))</f>
        <v/>
      </c>
      <c r="E65" s="34">
        <f>IF(OR(B65="",D65=""),"",IFERROR(B65/D65,0))</f>
        <v/>
      </c>
      <c r="F65" s="22">
        <f>IF(E65="","",IF(E65&gt;1,"Surcharge",IF(E65&gt;=0.8,"À surveiller","Disponible")))</f>
        <v/>
      </c>
      <c r="G65" s="34">
        <f>IF($A65="","",0.8)</f>
        <v/>
      </c>
      <c r="H65" s="34">
        <f>IF($A65="","",1)</f>
        <v/>
      </c>
    </row>
    <row r="66" ht="22" customHeight="1">
      <c r="A66" s="8" t="n"/>
      <c r="B66" s="30">
        <f>IF($A66="","",SUMIF('Planning'!$B$2:$B$101,$A66,'Planning'!$J$2:$J$101))</f>
        <v/>
      </c>
      <c r="C66" s="30">
        <f>IF($A66="","",SUMIF('Planning'!$B$2:$B$101,$A66,'Planning'!$K$2:$K$101))</f>
        <v/>
      </c>
      <c r="D66" s="30">
        <f>IF($A66="","",SUMIF('Planning'!$B$2:$B$101,$A66,'Planning'!$H$2:$H$101)*IFERROR(VLOOKUP($A66,'Paramètres'!$A$2:$C$101,3,FALSE),0))</f>
        <v/>
      </c>
      <c r="E66" s="32">
        <f>IF(OR(B66="",D66=""),"",IFERROR(B66/D66,0))</f>
        <v/>
      </c>
      <c r="F66" s="21">
        <f>IF(E66="","",IF(E66&gt;1,"Surcharge",IF(E66&gt;=0.8,"À surveiller","Disponible")))</f>
        <v/>
      </c>
      <c r="G66" s="32">
        <f>IF($A66="","",0.8)</f>
        <v/>
      </c>
      <c r="H66" s="32">
        <f>IF($A66="","",1)</f>
        <v/>
      </c>
    </row>
    <row r="67" ht="22" customHeight="1">
      <c r="A67" s="11" t="n"/>
      <c r="B67" s="33">
        <f>IF($A67="","",SUMIF('Planning'!$B$2:$B$101,$A67,'Planning'!$J$2:$J$101))</f>
        <v/>
      </c>
      <c r="C67" s="33">
        <f>IF($A67="","",SUMIF('Planning'!$B$2:$B$101,$A67,'Planning'!$K$2:$K$101))</f>
        <v/>
      </c>
      <c r="D67" s="33">
        <f>IF($A67="","",SUMIF('Planning'!$B$2:$B$101,$A67,'Planning'!$H$2:$H$101)*IFERROR(VLOOKUP($A67,'Paramètres'!$A$2:$C$101,3,FALSE),0))</f>
        <v/>
      </c>
      <c r="E67" s="34">
        <f>IF(OR(B67="",D67=""),"",IFERROR(B67/D67,0))</f>
        <v/>
      </c>
      <c r="F67" s="22">
        <f>IF(E67="","",IF(E67&gt;1,"Surcharge",IF(E67&gt;=0.8,"À surveiller","Disponible")))</f>
        <v/>
      </c>
      <c r="G67" s="34">
        <f>IF($A67="","",0.8)</f>
        <v/>
      </c>
      <c r="H67" s="34">
        <f>IF($A67="","",1)</f>
        <v/>
      </c>
    </row>
    <row r="68" ht="22" customHeight="1">
      <c r="A68" s="8" t="n"/>
      <c r="B68" s="30">
        <f>IF($A68="","",SUMIF('Planning'!$B$2:$B$101,$A68,'Planning'!$J$2:$J$101))</f>
        <v/>
      </c>
      <c r="C68" s="30">
        <f>IF($A68="","",SUMIF('Planning'!$B$2:$B$101,$A68,'Planning'!$K$2:$K$101))</f>
        <v/>
      </c>
      <c r="D68" s="30">
        <f>IF($A68="","",SUMIF('Planning'!$B$2:$B$101,$A68,'Planning'!$H$2:$H$101)*IFERROR(VLOOKUP($A68,'Paramètres'!$A$2:$C$101,3,FALSE),0))</f>
        <v/>
      </c>
      <c r="E68" s="32">
        <f>IF(OR(B68="",D68=""),"",IFERROR(B68/D68,0))</f>
        <v/>
      </c>
      <c r="F68" s="21">
        <f>IF(E68="","",IF(E68&gt;1,"Surcharge",IF(E68&gt;=0.8,"À surveiller","Disponible")))</f>
        <v/>
      </c>
      <c r="G68" s="32">
        <f>IF($A68="","",0.8)</f>
        <v/>
      </c>
      <c r="H68" s="32">
        <f>IF($A68="","",1)</f>
        <v/>
      </c>
    </row>
    <row r="69" ht="22" customHeight="1">
      <c r="A69" s="11" t="n"/>
      <c r="B69" s="33">
        <f>IF($A69="","",SUMIF('Planning'!$B$2:$B$101,$A69,'Planning'!$J$2:$J$101))</f>
        <v/>
      </c>
      <c r="C69" s="33">
        <f>IF($A69="","",SUMIF('Planning'!$B$2:$B$101,$A69,'Planning'!$K$2:$K$101))</f>
        <v/>
      </c>
      <c r="D69" s="33">
        <f>IF($A69="","",SUMIF('Planning'!$B$2:$B$101,$A69,'Planning'!$H$2:$H$101)*IFERROR(VLOOKUP($A69,'Paramètres'!$A$2:$C$101,3,FALSE),0))</f>
        <v/>
      </c>
      <c r="E69" s="34">
        <f>IF(OR(B69="",D69=""),"",IFERROR(B69/D69,0))</f>
        <v/>
      </c>
      <c r="F69" s="22">
        <f>IF(E69="","",IF(E69&gt;1,"Surcharge",IF(E69&gt;=0.8,"À surveiller","Disponible")))</f>
        <v/>
      </c>
      <c r="G69" s="34">
        <f>IF($A69="","",0.8)</f>
        <v/>
      </c>
      <c r="H69" s="34">
        <f>IF($A69="","",1)</f>
        <v/>
      </c>
    </row>
    <row r="70" ht="22" customHeight="1">
      <c r="A70" s="8" t="n"/>
      <c r="B70" s="30">
        <f>IF($A70="","",SUMIF('Planning'!$B$2:$B$101,$A70,'Planning'!$J$2:$J$101))</f>
        <v/>
      </c>
      <c r="C70" s="30">
        <f>IF($A70="","",SUMIF('Planning'!$B$2:$B$101,$A70,'Planning'!$K$2:$K$101))</f>
        <v/>
      </c>
      <c r="D70" s="30">
        <f>IF($A70="","",SUMIF('Planning'!$B$2:$B$101,$A70,'Planning'!$H$2:$H$101)*IFERROR(VLOOKUP($A70,'Paramètres'!$A$2:$C$101,3,FALSE),0))</f>
        <v/>
      </c>
      <c r="E70" s="32">
        <f>IF(OR(B70="",D70=""),"",IFERROR(B70/D70,0))</f>
        <v/>
      </c>
      <c r="F70" s="21">
        <f>IF(E70="","",IF(E70&gt;1,"Surcharge",IF(E70&gt;=0.8,"À surveiller","Disponible")))</f>
        <v/>
      </c>
      <c r="G70" s="32">
        <f>IF($A70="","",0.8)</f>
        <v/>
      </c>
      <c r="H70" s="32">
        <f>IF($A70="","",1)</f>
        <v/>
      </c>
    </row>
    <row r="71" ht="22" customHeight="1">
      <c r="A71" s="11" t="n"/>
      <c r="B71" s="33">
        <f>IF($A71="","",SUMIF('Planning'!$B$2:$B$101,$A71,'Planning'!$J$2:$J$101))</f>
        <v/>
      </c>
      <c r="C71" s="33">
        <f>IF($A71="","",SUMIF('Planning'!$B$2:$B$101,$A71,'Planning'!$K$2:$K$101))</f>
        <v/>
      </c>
      <c r="D71" s="33">
        <f>IF($A71="","",SUMIF('Planning'!$B$2:$B$101,$A71,'Planning'!$H$2:$H$101)*IFERROR(VLOOKUP($A71,'Paramètres'!$A$2:$C$101,3,FALSE),0))</f>
        <v/>
      </c>
      <c r="E71" s="34">
        <f>IF(OR(B71="",D71=""),"",IFERROR(B71/D71,0))</f>
        <v/>
      </c>
      <c r="F71" s="22">
        <f>IF(E71="","",IF(E71&gt;1,"Surcharge",IF(E71&gt;=0.8,"À surveiller","Disponible")))</f>
        <v/>
      </c>
      <c r="G71" s="34">
        <f>IF($A71="","",0.8)</f>
        <v/>
      </c>
      <c r="H71" s="34">
        <f>IF($A71="","",1)</f>
        <v/>
      </c>
    </row>
    <row r="72" ht="22" customHeight="1">
      <c r="A72" s="8" t="n"/>
      <c r="B72" s="30">
        <f>IF($A72="","",SUMIF('Planning'!$B$2:$B$101,$A72,'Planning'!$J$2:$J$101))</f>
        <v/>
      </c>
      <c r="C72" s="30">
        <f>IF($A72="","",SUMIF('Planning'!$B$2:$B$101,$A72,'Planning'!$K$2:$K$101))</f>
        <v/>
      </c>
      <c r="D72" s="30">
        <f>IF($A72="","",SUMIF('Planning'!$B$2:$B$101,$A72,'Planning'!$H$2:$H$101)*IFERROR(VLOOKUP($A72,'Paramètres'!$A$2:$C$101,3,FALSE),0))</f>
        <v/>
      </c>
      <c r="E72" s="32">
        <f>IF(OR(B72="",D72=""),"",IFERROR(B72/D72,0))</f>
        <v/>
      </c>
      <c r="F72" s="21">
        <f>IF(E72="","",IF(E72&gt;1,"Surcharge",IF(E72&gt;=0.8,"À surveiller","Disponible")))</f>
        <v/>
      </c>
      <c r="G72" s="32">
        <f>IF($A72="","",0.8)</f>
        <v/>
      </c>
      <c r="H72" s="32">
        <f>IF($A72="","",1)</f>
        <v/>
      </c>
    </row>
    <row r="73" ht="22" customHeight="1">
      <c r="A73" s="11" t="n"/>
      <c r="B73" s="33">
        <f>IF($A73="","",SUMIF('Planning'!$B$2:$B$101,$A73,'Planning'!$J$2:$J$101))</f>
        <v/>
      </c>
      <c r="C73" s="33">
        <f>IF($A73="","",SUMIF('Planning'!$B$2:$B$101,$A73,'Planning'!$K$2:$K$101))</f>
        <v/>
      </c>
      <c r="D73" s="33">
        <f>IF($A73="","",SUMIF('Planning'!$B$2:$B$101,$A73,'Planning'!$H$2:$H$101)*IFERROR(VLOOKUP($A73,'Paramètres'!$A$2:$C$101,3,FALSE),0))</f>
        <v/>
      </c>
      <c r="E73" s="34">
        <f>IF(OR(B73="",D73=""),"",IFERROR(B73/D73,0))</f>
        <v/>
      </c>
      <c r="F73" s="22">
        <f>IF(E73="","",IF(E73&gt;1,"Surcharge",IF(E73&gt;=0.8,"À surveiller","Disponible")))</f>
        <v/>
      </c>
      <c r="G73" s="34">
        <f>IF($A73="","",0.8)</f>
        <v/>
      </c>
      <c r="H73" s="34">
        <f>IF($A73="","",1)</f>
        <v/>
      </c>
    </row>
    <row r="74" ht="22" customHeight="1">
      <c r="A74" s="8" t="n"/>
      <c r="B74" s="30">
        <f>IF($A74="","",SUMIF('Planning'!$B$2:$B$101,$A74,'Planning'!$J$2:$J$101))</f>
        <v/>
      </c>
      <c r="C74" s="30">
        <f>IF($A74="","",SUMIF('Planning'!$B$2:$B$101,$A74,'Planning'!$K$2:$K$101))</f>
        <v/>
      </c>
      <c r="D74" s="30">
        <f>IF($A74="","",SUMIF('Planning'!$B$2:$B$101,$A74,'Planning'!$H$2:$H$101)*IFERROR(VLOOKUP($A74,'Paramètres'!$A$2:$C$101,3,FALSE),0))</f>
        <v/>
      </c>
      <c r="E74" s="32">
        <f>IF(OR(B74="",D74=""),"",IFERROR(B74/D74,0))</f>
        <v/>
      </c>
      <c r="F74" s="21">
        <f>IF(E74="","",IF(E74&gt;1,"Surcharge",IF(E74&gt;=0.8,"À surveiller","Disponible")))</f>
        <v/>
      </c>
      <c r="G74" s="32">
        <f>IF($A74="","",0.8)</f>
        <v/>
      </c>
      <c r="H74" s="32">
        <f>IF($A74="","",1)</f>
        <v/>
      </c>
    </row>
    <row r="75" ht="22" customHeight="1">
      <c r="A75" s="11" t="n"/>
      <c r="B75" s="33">
        <f>IF($A75="","",SUMIF('Planning'!$B$2:$B$101,$A75,'Planning'!$J$2:$J$101))</f>
        <v/>
      </c>
      <c r="C75" s="33">
        <f>IF($A75="","",SUMIF('Planning'!$B$2:$B$101,$A75,'Planning'!$K$2:$K$101))</f>
        <v/>
      </c>
      <c r="D75" s="33">
        <f>IF($A75="","",SUMIF('Planning'!$B$2:$B$101,$A75,'Planning'!$H$2:$H$101)*IFERROR(VLOOKUP($A75,'Paramètres'!$A$2:$C$101,3,FALSE),0))</f>
        <v/>
      </c>
      <c r="E75" s="34">
        <f>IF(OR(B75="",D75=""),"",IFERROR(B75/D75,0))</f>
        <v/>
      </c>
      <c r="F75" s="22">
        <f>IF(E75="","",IF(E75&gt;1,"Surcharge",IF(E75&gt;=0.8,"À surveiller","Disponible")))</f>
        <v/>
      </c>
      <c r="G75" s="34">
        <f>IF($A75="","",0.8)</f>
        <v/>
      </c>
      <c r="H75" s="34">
        <f>IF($A75="","",1)</f>
        <v/>
      </c>
    </row>
    <row r="76" ht="22" customHeight="1">
      <c r="A76" s="8" t="n"/>
      <c r="B76" s="30">
        <f>IF($A76="","",SUMIF('Planning'!$B$2:$B$101,$A76,'Planning'!$J$2:$J$101))</f>
        <v/>
      </c>
      <c r="C76" s="30">
        <f>IF($A76="","",SUMIF('Planning'!$B$2:$B$101,$A76,'Planning'!$K$2:$K$101))</f>
        <v/>
      </c>
      <c r="D76" s="30">
        <f>IF($A76="","",SUMIF('Planning'!$B$2:$B$101,$A76,'Planning'!$H$2:$H$101)*IFERROR(VLOOKUP($A76,'Paramètres'!$A$2:$C$101,3,FALSE),0))</f>
        <v/>
      </c>
      <c r="E76" s="32">
        <f>IF(OR(B76="",D76=""),"",IFERROR(B76/D76,0))</f>
        <v/>
      </c>
      <c r="F76" s="21">
        <f>IF(E76="","",IF(E76&gt;1,"Surcharge",IF(E76&gt;=0.8,"À surveiller","Disponible")))</f>
        <v/>
      </c>
      <c r="G76" s="32">
        <f>IF($A76="","",0.8)</f>
        <v/>
      </c>
      <c r="H76" s="32">
        <f>IF($A76="","",1)</f>
        <v/>
      </c>
    </row>
    <row r="77" ht="22" customHeight="1">
      <c r="A77" s="11" t="n"/>
      <c r="B77" s="33">
        <f>IF($A77="","",SUMIF('Planning'!$B$2:$B$101,$A77,'Planning'!$J$2:$J$101))</f>
        <v/>
      </c>
      <c r="C77" s="33">
        <f>IF($A77="","",SUMIF('Planning'!$B$2:$B$101,$A77,'Planning'!$K$2:$K$101))</f>
        <v/>
      </c>
      <c r="D77" s="33">
        <f>IF($A77="","",SUMIF('Planning'!$B$2:$B$101,$A77,'Planning'!$H$2:$H$101)*IFERROR(VLOOKUP($A77,'Paramètres'!$A$2:$C$101,3,FALSE),0))</f>
        <v/>
      </c>
      <c r="E77" s="34">
        <f>IF(OR(B77="",D77=""),"",IFERROR(B77/D77,0))</f>
        <v/>
      </c>
      <c r="F77" s="22">
        <f>IF(E77="","",IF(E77&gt;1,"Surcharge",IF(E77&gt;=0.8,"À surveiller","Disponible")))</f>
        <v/>
      </c>
      <c r="G77" s="34">
        <f>IF($A77="","",0.8)</f>
        <v/>
      </c>
      <c r="H77" s="34">
        <f>IF($A77="","",1)</f>
        <v/>
      </c>
    </row>
    <row r="78" ht="22" customHeight="1">
      <c r="A78" s="8" t="n"/>
      <c r="B78" s="30">
        <f>IF($A78="","",SUMIF('Planning'!$B$2:$B$101,$A78,'Planning'!$J$2:$J$101))</f>
        <v/>
      </c>
      <c r="C78" s="30">
        <f>IF($A78="","",SUMIF('Planning'!$B$2:$B$101,$A78,'Planning'!$K$2:$K$101))</f>
        <v/>
      </c>
      <c r="D78" s="30">
        <f>IF($A78="","",SUMIF('Planning'!$B$2:$B$101,$A78,'Planning'!$H$2:$H$101)*IFERROR(VLOOKUP($A78,'Paramètres'!$A$2:$C$101,3,FALSE),0))</f>
        <v/>
      </c>
      <c r="E78" s="32">
        <f>IF(OR(B78="",D78=""),"",IFERROR(B78/D78,0))</f>
        <v/>
      </c>
      <c r="F78" s="21">
        <f>IF(E78="","",IF(E78&gt;1,"Surcharge",IF(E78&gt;=0.8,"À surveiller","Disponible")))</f>
        <v/>
      </c>
      <c r="G78" s="32">
        <f>IF($A78="","",0.8)</f>
        <v/>
      </c>
      <c r="H78" s="32">
        <f>IF($A78="","",1)</f>
        <v/>
      </c>
    </row>
    <row r="79" ht="22" customHeight="1">
      <c r="A79" s="11" t="n"/>
      <c r="B79" s="33">
        <f>IF($A79="","",SUMIF('Planning'!$B$2:$B$101,$A79,'Planning'!$J$2:$J$101))</f>
        <v/>
      </c>
      <c r="C79" s="33">
        <f>IF($A79="","",SUMIF('Planning'!$B$2:$B$101,$A79,'Planning'!$K$2:$K$101))</f>
        <v/>
      </c>
      <c r="D79" s="33">
        <f>IF($A79="","",SUMIF('Planning'!$B$2:$B$101,$A79,'Planning'!$H$2:$H$101)*IFERROR(VLOOKUP($A79,'Paramètres'!$A$2:$C$101,3,FALSE),0))</f>
        <v/>
      </c>
      <c r="E79" s="34">
        <f>IF(OR(B79="",D79=""),"",IFERROR(B79/D79,0))</f>
        <v/>
      </c>
      <c r="F79" s="22">
        <f>IF(E79="","",IF(E79&gt;1,"Surcharge",IF(E79&gt;=0.8,"À surveiller","Disponible")))</f>
        <v/>
      </c>
      <c r="G79" s="34">
        <f>IF($A79="","",0.8)</f>
        <v/>
      </c>
      <c r="H79" s="34">
        <f>IF($A79="","",1)</f>
        <v/>
      </c>
    </row>
    <row r="80" ht="22" customHeight="1">
      <c r="A80" s="8" t="n"/>
      <c r="B80" s="30">
        <f>IF($A80="","",SUMIF('Planning'!$B$2:$B$101,$A80,'Planning'!$J$2:$J$101))</f>
        <v/>
      </c>
      <c r="C80" s="30">
        <f>IF($A80="","",SUMIF('Planning'!$B$2:$B$101,$A80,'Planning'!$K$2:$K$101))</f>
        <v/>
      </c>
      <c r="D80" s="30">
        <f>IF($A80="","",SUMIF('Planning'!$B$2:$B$101,$A80,'Planning'!$H$2:$H$101)*IFERROR(VLOOKUP($A80,'Paramètres'!$A$2:$C$101,3,FALSE),0))</f>
        <v/>
      </c>
      <c r="E80" s="32">
        <f>IF(OR(B80="",D80=""),"",IFERROR(B80/D80,0))</f>
        <v/>
      </c>
      <c r="F80" s="21">
        <f>IF(E80="","",IF(E80&gt;1,"Surcharge",IF(E80&gt;=0.8,"À surveiller","Disponible")))</f>
        <v/>
      </c>
      <c r="G80" s="32">
        <f>IF($A80="","",0.8)</f>
        <v/>
      </c>
      <c r="H80" s="32">
        <f>IF($A80="","",1)</f>
        <v/>
      </c>
    </row>
    <row r="81" ht="22" customHeight="1">
      <c r="A81" s="11" t="n"/>
      <c r="B81" s="33">
        <f>IF($A81="","",SUMIF('Planning'!$B$2:$B$101,$A81,'Planning'!$J$2:$J$101))</f>
        <v/>
      </c>
      <c r="C81" s="33">
        <f>IF($A81="","",SUMIF('Planning'!$B$2:$B$101,$A81,'Planning'!$K$2:$K$101))</f>
        <v/>
      </c>
      <c r="D81" s="33">
        <f>IF($A81="","",SUMIF('Planning'!$B$2:$B$101,$A81,'Planning'!$H$2:$H$101)*IFERROR(VLOOKUP($A81,'Paramètres'!$A$2:$C$101,3,FALSE),0))</f>
        <v/>
      </c>
      <c r="E81" s="34">
        <f>IF(OR(B81="",D81=""),"",IFERROR(B81/D81,0))</f>
        <v/>
      </c>
      <c r="F81" s="22">
        <f>IF(E81="","",IF(E81&gt;1,"Surcharge",IF(E81&gt;=0.8,"À surveiller","Disponible")))</f>
        <v/>
      </c>
      <c r="G81" s="34">
        <f>IF($A81="","",0.8)</f>
        <v/>
      </c>
      <c r="H81" s="34">
        <f>IF($A81="","",1)</f>
        <v/>
      </c>
    </row>
    <row r="82" ht="22" customHeight="1">
      <c r="A82" s="8" t="n"/>
      <c r="B82" s="30">
        <f>IF($A82="","",SUMIF('Planning'!$B$2:$B$101,$A82,'Planning'!$J$2:$J$101))</f>
        <v/>
      </c>
      <c r="C82" s="30">
        <f>IF($A82="","",SUMIF('Planning'!$B$2:$B$101,$A82,'Planning'!$K$2:$K$101))</f>
        <v/>
      </c>
      <c r="D82" s="30">
        <f>IF($A82="","",SUMIF('Planning'!$B$2:$B$101,$A82,'Planning'!$H$2:$H$101)*IFERROR(VLOOKUP($A82,'Paramètres'!$A$2:$C$101,3,FALSE),0))</f>
        <v/>
      </c>
      <c r="E82" s="32">
        <f>IF(OR(B82="",D82=""),"",IFERROR(B82/D82,0))</f>
        <v/>
      </c>
      <c r="F82" s="21">
        <f>IF(E82="","",IF(E82&gt;1,"Surcharge",IF(E82&gt;=0.8,"À surveiller","Disponible")))</f>
        <v/>
      </c>
      <c r="G82" s="32">
        <f>IF($A82="","",0.8)</f>
        <v/>
      </c>
      <c r="H82" s="32">
        <f>IF($A82="","",1)</f>
        <v/>
      </c>
    </row>
    <row r="83" ht="22" customHeight="1">
      <c r="A83" s="11" t="n"/>
      <c r="B83" s="33">
        <f>IF($A83="","",SUMIF('Planning'!$B$2:$B$101,$A83,'Planning'!$J$2:$J$101))</f>
        <v/>
      </c>
      <c r="C83" s="33">
        <f>IF($A83="","",SUMIF('Planning'!$B$2:$B$101,$A83,'Planning'!$K$2:$K$101))</f>
        <v/>
      </c>
      <c r="D83" s="33">
        <f>IF($A83="","",SUMIF('Planning'!$B$2:$B$101,$A83,'Planning'!$H$2:$H$101)*IFERROR(VLOOKUP($A83,'Paramètres'!$A$2:$C$101,3,FALSE),0))</f>
        <v/>
      </c>
      <c r="E83" s="34">
        <f>IF(OR(B83="",D83=""),"",IFERROR(B83/D83,0))</f>
        <v/>
      </c>
      <c r="F83" s="22">
        <f>IF(E83="","",IF(E83&gt;1,"Surcharge",IF(E83&gt;=0.8,"À surveiller","Disponible")))</f>
        <v/>
      </c>
      <c r="G83" s="34">
        <f>IF($A83="","",0.8)</f>
        <v/>
      </c>
      <c r="H83" s="34">
        <f>IF($A83="","",1)</f>
        <v/>
      </c>
    </row>
    <row r="84" ht="22" customHeight="1">
      <c r="A84" s="8" t="n"/>
      <c r="B84" s="30">
        <f>IF($A84="","",SUMIF('Planning'!$B$2:$B$101,$A84,'Planning'!$J$2:$J$101))</f>
        <v/>
      </c>
      <c r="C84" s="30">
        <f>IF($A84="","",SUMIF('Planning'!$B$2:$B$101,$A84,'Planning'!$K$2:$K$101))</f>
        <v/>
      </c>
      <c r="D84" s="30">
        <f>IF($A84="","",SUMIF('Planning'!$B$2:$B$101,$A84,'Planning'!$H$2:$H$101)*IFERROR(VLOOKUP($A84,'Paramètres'!$A$2:$C$101,3,FALSE),0))</f>
        <v/>
      </c>
      <c r="E84" s="32">
        <f>IF(OR(B84="",D84=""),"",IFERROR(B84/D84,0))</f>
        <v/>
      </c>
      <c r="F84" s="21">
        <f>IF(E84="","",IF(E84&gt;1,"Surcharge",IF(E84&gt;=0.8,"À surveiller","Disponible")))</f>
        <v/>
      </c>
      <c r="G84" s="32">
        <f>IF($A84="","",0.8)</f>
        <v/>
      </c>
      <c r="H84" s="32">
        <f>IF($A84="","",1)</f>
        <v/>
      </c>
    </row>
    <row r="85" ht="22" customHeight="1">
      <c r="A85" s="11" t="n"/>
      <c r="B85" s="33">
        <f>IF($A85="","",SUMIF('Planning'!$B$2:$B$101,$A85,'Planning'!$J$2:$J$101))</f>
        <v/>
      </c>
      <c r="C85" s="33">
        <f>IF($A85="","",SUMIF('Planning'!$B$2:$B$101,$A85,'Planning'!$K$2:$K$101))</f>
        <v/>
      </c>
      <c r="D85" s="33">
        <f>IF($A85="","",SUMIF('Planning'!$B$2:$B$101,$A85,'Planning'!$H$2:$H$101)*IFERROR(VLOOKUP($A85,'Paramètres'!$A$2:$C$101,3,FALSE),0))</f>
        <v/>
      </c>
      <c r="E85" s="34">
        <f>IF(OR(B85="",D85=""),"",IFERROR(B85/D85,0))</f>
        <v/>
      </c>
      <c r="F85" s="22">
        <f>IF(E85="","",IF(E85&gt;1,"Surcharge",IF(E85&gt;=0.8,"À surveiller","Disponible")))</f>
        <v/>
      </c>
      <c r="G85" s="34">
        <f>IF($A85="","",0.8)</f>
        <v/>
      </c>
      <c r="H85" s="34">
        <f>IF($A85="","",1)</f>
        <v/>
      </c>
    </row>
    <row r="86" ht="22" customHeight="1">
      <c r="A86" s="8" t="n"/>
      <c r="B86" s="30">
        <f>IF($A86="","",SUMIF('Planning'!$B$2:$B$101,$A86,'Planning'!$J$2:$J$101))</f>
        <v/>
      </c>
      <c r="C86" s="30">
        <f>IF($A86="","",SUMIF('Planning'!$B$2:$B$101,$A86,'Planning'!$K$2:$K$101))</f>
        <v/>
      </c>
      <c r="D86" s="30">
        <f>IF($A86="","",SUMIF('Planning'!$B$2:$B$101,$A86,'Planning'!$H$2:$H$101)*IFERROR(VLOOKUP($A86,'Paramètres'!$A$2:$C$101,3,FALSE),0))</f>
        <v/>
      </c>
      <c r="E86" s="32">
        <f>IF(OR(B86="",D86=""),"",IFERROR(B86/D86,0))</f>
        <v/>
      </c>
      <c r="F86" s="21">
        <f>IF(E86="","",IF(E86&gt;1,"Surcharge",IF(E86&gt;=0.8,"À surveiller","Disponible")))</f>
        <v/>
      </c>
      <c r="G86" s="32">
        <f>IF($A86="","",0.8)</f>
        <v/>
      </c>
      <c r="H86" s="32">
        <f>IF($A86="","",1)</f>
        <v/>
      </c>
    </row>
    <row r="87" ht="22" customHeight="1">
      <c r="A87" s="11" t="n"/>
      <c r="B87" s="33">
        <f>IF($A87="","",SUMIF('Planning'!$B$2:$B$101,$A87,'Planning'!$J$2:$J$101))</f>
        <v/>
      </c>
      <c r="C87" s="33">
        <f>IF($A87="","",SUMIF('Planning'!$B$2:$B$101,$A87,'Planning'!$K$2:$K$101))</f>
        <v/>
      </c>
      <c r="D87" s="33">
        <f>IF($A87="","",SUMIF('Planning'!$B$2:$B$101,$A87,'Planning'!$H$2:$H$101)*IFERROR(VLOOKUP($A87,'Paramètres'!$A$2:$C$101,3,FALSE),0))</f>
        <v/>
      </c>
      <c r="E87" s="34">
        <f>IF(OR(B87="",D87=""),"",IFERROR(B87/D87,0))</f>
        <v/>
      </c>
      <c r="F87" s="22">
        <f>IF(E87="","",IF(E87&gt;1,"Surcharge",IF(E87&gt;=0.8,"À surveiller","Disponible")))</f>
        <v/>
      </c>
      <c r="G87" s="34">
        <f>IF($A87="","",0.8)</f>
        <v/>
      </c>
      <c r="H87" s="34">
        <f>IF($A87="","",1)</f>
        <v/>
      </c>
    </row>
    <row r="88" ht="22" customHeight="1">
      <c r="A88" s="8" t="n"/>
      <c r="B88" s="30">
        <f>IF($A88="","",SUMIF('Planning'!$B$2:$B$101,$A88,'Planning'!$J$2:$J$101))</f>
        <v/>
      </c>
      <c r="C88" s="30">
        <f>IF($A88="","",SUMIF('Planning'!$B$2:$B$101,$A88,'Planning'!$K$2:$K$101))</f>
        <v/>
      </c>
      <c r="D88" s="30">
        <f>IF($A88="","",SUMIF('Planning'!$B$2:$B$101,$A88,'Planning'!$H$2:$H$101)*IFERROR(VLOOKUP($A88,'Paramètres'!$A$2:$C$101,3,FALSE),0))</f>
        <v/>
      </c>
      <c r="E88" s="32">
        <f>IF(OR(B88="",D88=""),"",IFERROR(B88/D88,0))</f>
        <v/>
      </c>
      <c r="F88" s="21">
        <f>IF(E88="","",IF(E88&gt;1,"Surcharge",IF(E88&gt;=0.8,"À surveiller","Disponible")))</f>
        <v/>
      </c>
      <c r="G88" s="32">
        <f>IF($A88="","",0.8)</f>
        <v/>
      </c>
      <c r="H88" s="32">
        <f>IF($A88="","",1)</f>
        <v/>
      </c>
    </row>
    <row r="89" ht="22" customHeight="1">
      <c r="A89" s="11" t="n"/>
      <c r="B89" s="33">
        <f>IF($A89="","",SUMIF('Planning'!$B$2:$B$101,$A89,'Planning'!$J$2:$J$101))</f>
        <v/>
      </c>
      <c r="C89" s="33">
        <f>IF($A89="","",SUMIF('Planning'!$B$2:$B$101,$A89,'Planning'!$K$2:$K$101))</f>
        <v/>
      </c>
      <c r="D89" s="33">
        <f>IF($A89="","",SUMIF('Planning'!$B$2:$B$101,$A89,'Planning'!$H$2:$H$101)*IFERROR(VLOOKUP($A89,'Paramètres'!$A$2:$C$101,3,FALSE),0))</f>
        <v/>
      </c>
      <c r="E89" s="34">
        <f>IF(OR(B89="",D89=""),"",IFERROR(B89/D89,0))</f>
        <v/>
      </c>
      <c r="F89" s="22">
        <f>IF(E89="","",IF(E89&gt;1,"Surcharge",IF(E89&gt;=0.8,"À surveiller","Disponible")))</f>
        <v/>
      </c>
      <c r="G89" s="34">
        <f>IF($A89="","",0.8)</f>
        <v/>
      </c>
      <c r="H89" s="34">
        <f>IF($A89="","",1)</f>
        <v/>
      </c>
    </row>
    <row r="90" ht="22" customHeight="1">
      <c r="A90" s="8" t="n"/>
      <c r="B90" s="30">
        <f>IF($A90="","",SUMIF('Planning'!$B$2:$B$101,$A90,'Planning'!$J$2:$J$101))</f>
        <v/>
      </c>
      <c r="C90" s="30">
        <f>IF($A90="","",SUMIF('Planning'!$B$2:$B$101,$A90,'Planning'!$K$2:$K$101))</f>
        <v/>
      </c>
      <c r="D90" s="30">
        <f>IF($A90="","",SUMIF('Planning'!$B$2:$B$101,$A90,'Planning'!$H$2:$H$101)*IFERROR(VLOOKUP($A90,'Paramètres'!$A$2:$C$101,3,FALSE),0))</f>
        <v/>
      </c>
      <c r="E90" s="32">
        <f>IF(OR(B90="",D90=""),"",IFERROR(B90/D90,0))</f>
        <v/>
      </c>
      <c r="F90" s="21">
        <f>IF(E90="","",IF(E90&gt;1,"Surcharge",IF(E90&gt;=0.8,"À surveiller","Disponible")))</f>
        <v/>
      </c>
      <c r="G90" s="32">
        <f>IF($A90="","",0.8)</f>
        <v/>
      </c>
      <c r="H90" s="32">
        <f>IF($A90="","",1)</f>
        <v/>
      </c>
    </row>
    <row r="91" ht="22" customHeight="1">
      <c r="A91" s="11" t="n"/>
      <c r="B91" s="33">
        <f>IF($A91="","",SUMIF('Planning'!$B$2:$B$101,$A91,'Planning'!$J$2:$J$101))</f>
        <v/>
      </c>
      <c r="C91" s="33">
        <f>IF($A91="","",SUMIF('Planning'!$B$2:$B$101,$A91,'Planning'!$K$2:$K$101))</f>
        <v/>
      </c>
      <c r="D91" s="33">
        <f>IF($A91="","",SUMIF('Planning'!$B$2:$B$101,$A91,'Planning'!$H$2:$H$101)*IFERROR(VLOOKUP($A91,'Paramètres'!$A$2:$C$101,3,FALSE),0))</f>
        <v/>
      </c>
      <c r="E91" s="34">
        <f>IF(OR(B91="",D91=""),"",IFERROR(B91/D91,0))</f>
        <v/>
      </c>
      <c r="F91" s="22">
        <f>IF(E91="","",IF(E91&gt;1,"Surcharge",IF(E91&gt;=0.8,"À surveiller","Disponible")))</f>
        <v/>
      </c>
      <c r="G91" s="34">
        <f>IF($A91="","",0.8)</f>
        <v/>
      </c>
      <c r="H91" s="34">
        <f>IF($A91="","",1)</f>
        <v/>
      </c>
    </row>
    <row r="92" ht="22" customHeight="1">
      <c r="A92" s="8" t="n"/>
      <c r="B92" s="30">
        <f>IF($A92="","",SUMIF('Planning'!$B$2:$B$101,$A92,'Planning'!$J$2:$J$101))</f>
        <v/>
      </c>
      <c r="C92" s="30">
        <f>IF($A92="","",SUMIF('Planning'!$B$2:$B$101,$A92,'Planning'!$K$2:$K$101))</f>
        <v/>
      </c>
      <c r="D92" s="30">
        <f>IF($A92="","",SUMIF('Planning'!$B$2:$B$101,$A92,'Planning'!$H$2:$H$101)*IFERROR(VLOOKUP($A92,'Paramètres'!$A$2:$C$101,3,FALSE),0))</f>
        <v/>
      </c>
      <c r="E92" s="32">
        <f>IF(OR(B92="",D92=""),"",IFERROR(B92/D92,0))</f>
        <v/>
      </c>
      <c r="F92" s="21">
        <f>IF(E92="","",IF(E92&gt;1,"Surcharge",IF(E92&gt;=0.8,"À surveiller","Disponible")))</f>
        <v/>
      </c>
      <c r="G92" s="32">
        <f>IF($A92="","",0.8)</f>
        <v/>
      </c>
      <c r="H92" s="32">
        <f>IF($A92="","",1)</f>
        <v/>
      </c>
    </row>
    <row r="93" ht="22" customHeight="1">
      <c r="A93" s="11" t="n"/>
      <c r="B93" s="33">
        <f>IF($A93="","",SUMIF('Planning'!$B$2:$B$101,$A93,'Planning'!$J$2:$J$101))</f>
        <v/>
      </c>
      <c r="C93" s="33">
        <f>IF($A93="","",SUMIF('Planning'!$B$2:$B$101,$A93,'Planning'!$K$2:$K$101))</f>
        <v/>
      </c>
      <c r="D93" s="33">
        <f>IF($A93="","",SUMIF('Planning'!$B$2:$B$101,$A93,'Planning'!$H$2:$H$101)*IFERROR(VLOOKUP($A93,'Paramètres'!$A$2:$C$101,3,FALSE),0))</f>
        <v/>
      </c>
      <c r="E93" s="34">
        <f>IF(OR(B93="",D93=""),"",IFERROR(B93/D93,0))</f>
        <v/>
      </c>
      <c r="F93" s="22">
        <f>IF(E93="","",IF(E93&gt;1,"Surcharge",IF(E93&gt;=0.8,"À surveiller","Disponible")))</f>
        <v/>
      </c>
      <c r="G93" s="34">
        <f>IF($A93="","",0.8)</f>
        <v/>
      </c>
      <c r="H93" s="34">
        <f>IF($A93="","",1)</f>
        <v/>
      </c>
    </row>
    <row r="94" ht="22" customHeight="1">
      <c r="A94" s="8" t="n"/>
      <c r="B94" s="30">
        <f>IF($A94="","",SUMIF('Planning'!$B$2:$B$101,$A94,'Planning'!$J$2:$J$101))</f>
        <v/>
      </c>
      <c r="C94" s="30">
        <f>IF($A94="","",SUMIF('Planning'!$B$2:$B$101,$A94,'Planning'!$K$2:$K$101))</f>
        <v/>
      </c>
      <c r="D94" s="30">
        <f>IF($A94="","",SUMIF('Planning'!$B$2:$B$101,$A94,'Planning'!$H$2:$H$101)*IFERROR(VLOOKUP($A94,'Paramètres'!$A$2:$C$101,3,FALSE),0))</f>
        <v/>
      </c>
      <c r="E94" s="32">
        <f>IF(OR(B94="",D94=""),"",IFERROR(B94/D94,0))</f>
        <v/>
      </c>
      <c r="F94" s="21">
        <f>IF(E94="","",IF(E94&gt;1,"Surcharge",IF(E94&gt;=0.8,"À surveiller","Disponible")))</f>
        <v/>
      </c>
      <c r="G94" s="32">
        <f>IF($A94="","",0.8)</f>
        <v/>
      </c>
      <c r="H94" s="32">
        <f>IF($A94="","",1)</f>
        <v/>
      </c>
    </row>
    <row r="95" ht="22" customHeight="1">
      <c r="A95" s="11" t="n"/>
      <c r="B95" s="33">
        <f>IF($A95="","",SUMIF('Planning'!$B$2:$B$101,$A95,'Planning'!$J$2:$J$101))</f>
        <v/>
      </c>
      <c r="C95" s="33">
        <f>IF($A95="","",SUMIF('Planning'!$B$2:$B$101,$A95,'Planning'!$K$2:$K$101))</f>
        <v/>
      </c>
      <c r="D95" s="33">
        <f>IF($A95="","",SUMIF('Planning'!$B$2:$B$101,$A95,'Planning'!$H$2:$H$101)*IFERROR(VLOOKUP($A95,'Paramètres'!$A$2:$C$101,3,FALSE),0))</f>
        <v/>
      </c>
      <c r="E95" s="34">
        <f>IF(OR(B95="",D95=""),"",IFERROR(B95/D95,0))</f>
        <v/>
      </c>
      <c r="F95" s="22">
        <f>IF(E95="","",IF(E95&gt;1,"Surcharge",IF(E95&gt;=0.8,"À surveiller","Disponible")))</f>
        <v/>
      </c>
      <c r="G95" s="34">
        <f>IF($A95="","",0.8)</f>
        <v/>
      </c>
      <c r="H95" s="34">
        <f>IF($A95="","",1)</f>
        <v/>
      </c>
    </row>
    <row r="96" ht="22" customHeight="1">
      <c r="A96" s="8" t="n"/>
      <c r="B96" s="30">
        <f>IF($A96="","",SUMIF('Planning'!$B$2:$B$101,$A96,'Planning'!$J$2:$J$101))</f>
        <v/>
      </c>
      <c r="C96" s="30">
        <f>IF($A96="","",SUMIF('Planning'!$B$2:$B$101,$A96,'Planning'!$K$2:$K$101))</f>
        <v/>
      </c>
      <c r="D96" s="30">
        <f>IF($A96="","",SUMIF('Planning'!$B$2:$B$101,$A96,'Planning'!$H$2:$H$101)*IFERROR(VLOOKUP($A96,'Paramètres'!$A$2:$C$101,3,FALSE),0))</f>
        <v/>
      </c>
      <c r="E96" s="32">
        <f>IF(OR(B96="",D96=""),"",IFERROR(B96/D96,0))</f>
        <v/>
      </c>
      <c r="F96" s="21">
        <f>IF(E96="","",IF(E96&gt;1,"Surcharge",IF(E96&gt;=0.8,"À surveiller","Disponible")))</f>
        <v/>
      </c>
      <c r="G96" s="32">
        <f>IF($A96="","",0.8)</f>
        <v/>
      </c>
      <c r="H96" s="32">
        <f>IF($A96="","",1)</f>
        <v/>
      </c>
    </row>
    <row r="97" ht="22" customHeight="1">
      <c r="A97" s="11" t="n"/>
      <c r="B97" s="33">
        <f>IF($A97="","",SUMIF('Planning'!$B$2:$B$101,$A97,'Planning'!$J$2:$J$101))</f>
        <v/>
      </c>
      <c r="C97" s="33">
        <f>IF($A97="","",SUMIF('Planning'!$B$2:$B$101,$A97,'Planning'!$K$2:$K$101))</f>
        <v/>
      </c>
      <c r="D97" s="33">
        <f>IF($A97="","",SUMIF('Planning'!$B$2:$B$101,$A97,'Planning'!$H$2:$H$101)*IFERROR(VLOOKUP($A97,'Paramètres'!$A$2:$C$101,3,FALSE),0))</f>
        <v/>
      </c>
      <c r="E97" s="34">
        <f>IF(OR(B97="",D97=""),"",IFERROR(B97/D97,0))</f>
        <v/>
      </c>
      <c r="F97" s="22">
        <f>IF(E97="","",IF(E97&gt;1,"Surcharge",IF(E97&gt;=0.8,"À surveiller","Disponible")))</f>
        <v/>
      </c>
      <c r="G97" s="34">
        <f>IF($A97="","",0.8)</f>
        <v/>
      </c>
      <c r="H97" s="34">
        <f>IF($A97="","",1)</f>
        <v/>
      </c>
    </row>
    <row r="98" ht="22" customHeight="1">
      <c r="A98" s="8" t="n"/>
      <c r="B98" s="30">
        <f>IF($A98="","",SUMIF('Planning'!$B$2:$B$101,$A98,'Planning'!$J$2:$J$101))</f>
        <v/>
      </c>
      <c r="C98" s="30">
        <f>IF($A98="","",SUMIF('Planning'!$B$2:$B$101,$A98,'Planning'!$K$2:$K$101))</f>
        <v/>
      </c>
      <c r="D98" s="30">
        <f>IF($A98="","",SUMIF('Planning'!$B$2:$B$101,$A98,'Planning'!$H$2:$H$101)*IFERROR(VLOOKUP($A98,'Paramètres'!$A$2:$C$101,3,FALSE),0))</f>
        <v/>
      </c>
      <c r="E98" s="32">
        <f>IF(OR(B98="",D98=""),"",IFERROR(B98/D98,0))</f>
        <v/>
      </c>
      <c r="F98" s="21">
        <f>IF(E98="","",IF(E98&gt;1,"Surcharge",IF(E98&gt;=0.8,"À surveiller","Disponible")))</f>
        <v/>
      </c>
      <c r="G98" s="32">
        <f>IF($A98="","",0.8)</f>
        <v/>
      </c>
      <c r="H98" s="32">
        <f>IF($A98="","",1)</f>
        <v/>
      </c>
    </row>
    <row r="99" ht="22" customHeight="1">
      <c r="A99" s="11" t="n"/>
      <c r="B99" s="33">
        <f>IF($A99="","",SUMIF('Planning'!$B$2:$B$101,$A99,'Planning'!$J$2:$J$101))</f>
        <v/>
      </c>
      <c r="C99" s="33">
        <f>IF($A99="","",SUMIF('Planning'!$B$2:$B$101,$A99,'Planning'!$K$2:$K$101))</f>
        <v/>
      </c>
      <c r="D99" s="33">
        <f>IF($A99="","",SUMIF('Planning'!$B$2:$B$101,$A99,'Planning'!$H$2:$H$101)*IFERROR(VLOOKUP($A99,'Paramètres'!$A$2:$C$101,3,FALSE),0))</f>
        <v/>
      </c>
      <c r="E99" s="34">
        <f>IF(OR(B99="",D99=""),"",IFERROR(B99/D99,0))</f>
        <v/>
      </c>
      <c r="F99" s="22">
        <f>IF(E99="","",IF(E99&gt;1,"Surcharge",IF(E99&gt;=0.8,"À surveiller","Disponible")))</f>
        <v/>
      </c>
      <c r="G99" s="34">
        <f>IF($A99="","",0.8)</f>
        <v/>
      </c>
      <c r="H99" s="34">
        <f>IF($A99="","",1)</f>
        <v/>
      </c>
    </row>
    <row r="100" ht="22" customHeight="1">
      <c r="A100" s="8" t="n"/>
      <c r="B100" s="30">
        <f>IF($A100="","",SUMIF('Planning'!$B$2:$B$101,$A100,'Planning'!$J$2:$J$101))</f>
        <v/>
      </c>
      <c r="C100" s="30">
        <f>IF($A100="","",SUMIF('Planning'!$B$2:$B$101,$A100,'Planning'!$K$2:$K$101))</f>
        <v/>
      </c>
      <c r="D100" s="30">
        <f>IF($A100="","",SUMIF('Planning'!$B$2:$B$101,$A100,'Planning'!$H$2:$H$101)*IFERROR(VLOOKUP($A100,'Paramètres'!$A$2:$C$101,3,FALSE),0))</f>
        <v/>
      </c>
      <c r="E100" s="32">
        <f>IF(OR(B100="",D100=""),"",IFERROR(B100/D100,0))</f>
        <v/>
      </c>
      <c r="F100" s="21">
        <f>IF(E100="","",IF(E100&gt;1,"Surcharge",IF(E100&gt;=0.8,"À surveiller","Disponible")))</f>
        <v/>
      </c>
      <c r="G100" s="32">
        <f>IF($A100="","",0.8)</f>
        <v/>
      </c>
      <c r="H100" s="32">
        <f>IF($A100="","",1)</f>
        <v/>
      </c>
    </row>
    <row r="101" ht="22" customHeight="1">
      <c r="A101" s="11" t="n"/>
      <c r="B101" s="33">
        <f>IF($A101="","",SUMIF('Planning'!$B$2:$B$101,$A101,'Planning'!$J$2:$J$101))</f>
        <v/>
      </c>
      <c r="C101" s="33">
        <f>IF($A101="","",SUMIF('Planning'!$B$2:$B$101,$A101,'Planning'!$K$2:$K$101))</f>
        <v/>
      </c>
      <c r="D101" s="33">
        <f>IF($A101="","",SUMIF('Planning'!$B$2:$B$101,$A101,'Planning'!$H$2:$H$101)*IFERROR(VLOOKUP($A101,'Paramètres'!$A$2:$C$101,3,FALSE),0))</f>
        <v/>
      </c>
      <c r="E101" s="34">
        <f>IF(OR(B101="",D101=""),"",IFERROR(B101/D101,0))</f>
        <v/>
      </c>
      <c r="F101" s="22">
        <f>IF(E101="","",IF(E101&gt;1,"Surcharge",IF(E101&gt;=0.8,"À surveiller","Disponible")))</f>
        <v/>
      </c>
      <c r="G101" s="34">
        <f>IF($A101="","",0.8)</f>
        <v/>
      </c>
      <c r="H101" s="34">
        <f>IF($A101="","",1)</f>
        <v/>
      </c>
    </row>
    <row r="102" ht="22" customHeight="1">
      <c r="A102" s="8" t="n"/>
      <c r="B102" s="30">
        <f>IF($A102="","",SUMIF('Planning'!$B$2:$B$101,$A102,'Planning'!$J$2:$J$101))</f>
        <v/>
      </c>
      <c r="C102" s="30">
        <f>IF($A102="","",SUMIF('Planning'!$B$2:$B$101,$A102,'Planning'!$K$2:$K$101))</f>
        <v/>
      </c>
      <c r="D102" s="30">
        <f>IF($A102="","",SUMIF('Planning'!$B$2:$B$101,$A102,'Planning'!$H$2:$H$101)*IFERROR(VLOOKUP($A102,'Paramètres'!$A$2:$C$101,3,FALSE),0))</f>
        <v/>
      </c>
      <c r="E102" s="32">
        <f>IF(OR(B102="",D102=""),"",IFERROR(B102/D102,0))</f>
        <v/>
      </c>
      <c r="F102" s="21">
        <f>IF(E102="","",IF(E102&gt;1,"Surcharge",IF(E102&gt;=0.8,"À surveiller","Disponible")))</f>
        <v/>
      </c>
      <c r="G102" s="32">
        <f>IF($A102="","",0.8)</f>
        <v/>
      </c>
      <c r="H102" s="32">
        <f>IF($A102="","",1)</f>
        <v/>
      </c>
    </row>
    <row r="103" ht="22" customHeight="1">
      <c r="A103" s="11" t="n"/>
      <c r="B103" s="33">
        <f>IF($A103="","",SUMIF('Planning'!$B$2:$B$101,$A103,'Planning'!$J$2:$J$101))</f>
        <v/>
      </c>
      <c r="C103" s="33">
        <f>IF($A103="","",SUMIF('Planning'!$B$2:$B$101,$A103,'Planning'!$K$2:$K$101))</f>
        <v/>
      </c>
      <c r="D103" s="33">
        <f>IF($A103="","",SUMIF('Planning'!$B$2:$B$101,$A103,'Planning'!$H$2:$H$101)*IFERROR(VLOOKUP($A103,'Paramètres'!$A$2:$C$101,3,FALSE),0))</f>
        <v/>
      </c>
      <c r="E103" s="34">
        <f>IF(OR(B103="",D103=""),"",IFERROR(B103/D103,0))</f>
        <v/>
      </c>
      <c r="F103" s="22">
        <f>IF(E103="","",IF(E103&gt;1,"Surcharge",IF(E103&gt;=0.8,"À surveiller","Disponible")))</f>
        <v/>
      </c>
      <c r="G103" s="34">
        <f>IF($A103="","",0.8)</f>
        <v/>
      </c>
      <c r="H103" s="34">
        <f>IF($A103="","",1)</f>
        <v/>
      </c>
    </row>
    <row r="104" ht="22" customHeight="1">
      <c r="A104" s="8" t="n"/>
      <c r="B104" s="30">
        <f>IF($A104="","",SUMIF('Planning'!$B$2:$B$101,$A104,'Planning'!$J$2:$J$101))</f>
        <v/>
      </c>
      <c r="C104" s="30">
        <f>IF($A104="","",SUMIF('Planning'!$B$2:$B$101,$A104,'Planning'!$K$2:$K$101))</f>
        <v/>
      </c>
      <c r="D104" s="30">
        <f>IF($A104="","",SUMIF('Planning'!$B$2:$B$101,$A104,'Planning'!$H$2:$H$101)*IFERROR(VLOOKUP($A104,'Paramètres'!$A$2:$C$101,3,FALSE),0))</f>
        <v/>
      </c>
      <c r="E104" s="32">
        <f>IF(OR(B104="",D104=""),"",IFERROR(B104/D104,0))</f>
        <v/>
      </c>
      <c r="F104" s="21">
        <f>IF(E104="","",IF(E104&gt;1,"Surcharge",IF(E104&gt;=0.8,"À surveiller","Disponible")))</f>
        <v/>
      </c>
      <c r="G104" s="32">
        <f>IF($A104="","",0.8)</f>
        <v/>
      </c>
      <c r="H104" s="32">
        <f>IF($A104="","",1)</f>
        <v/>
      </c>
    </row>
    <row r="105" ht="22" customHeight="1">
      <c r="A105" s="11" t="n"/>
      <c r="B105" s="33">
        <f>IF($A105="","",SUMIF('Planning'!$B$2:$B$101,$A105,'Planning'!$J$2:$J$101))</f>
        <v/>
      </c>
      <c r="C105" s="33">
        <f>IF($A105="","",SUMIF('Planning'!$B$2:$B$101,$A105,'Planning'!$K$2:$K$101))</f>
        <v/>
      </c>
      <c r="D105" s="33">
        <f>IF($A105="","",SUMIF('Planning'!$B$2:$B$101,$A105,'Planning'!$H$2:$H$101)*IFERROR(VLOOKUP($A105,'Paramètres'!$A$2:$C$101,3,FALSE),0))</f>
        <v/>
      </c>
      <c r="E105" s="34">
        <f>IF(OR(B105="",D105=""),"",IFERROR(B105/D105,0))</f>
        <v/>
      </c>
      <c r="F105" s="22">
        <f>IF(E105="","",IF(E105&gt;1,"Surcharge",IF(E105&gt;=0.8,"À surveiller","Disponible")))</f>
        <v/>
      </c>
      <c r="G105" s="34">
        <f>IF($A105="","",0.8)</f>
        <v/>
      </c>
      <c r="H105" s="34">
        <f>IF($A105="","",1)</f>
        <v/>
      </c>
    </row>
    <row r="106" ht="22" customHeight="1">
      <c r="A106" s="8" t="n"/>
      <c r="B106" s="30">
        <f>IF($A106="","",SUMIF('Planning'!$B$2:$B$101,$A106,'Planning'!$J$2:$J$101))</f>
        <v/>
      </c>
      <c r="C106" s="30">
        <f>IF($A106="","",SUMIF('Planning'!$B$2:$B$101,$A106,'Planning'!$K$2:$K$101))</f>
        <v/>
      </c>
      <c r="D106" s="30">
        <f>IF($A106="","",SUMIF('Planning'!$B$2:$B$101,$A106,'Planning'!$H$2:$H$101)*IFERROR(VLOOKUP($A106,'Paramètres'!$A$2:$C$101,3,FALSE),0))</f>
        <v/>
      </c>
      <c r="E106" s="32">
        <f>IF(OR(B106="",D106=""),"",IFERROR(B106/D106,0))</f>
        <v/>
      </c>
      <c r="F106" s="21">
        <f>IF(E106="","",IF(E106&gt;1,"Surcharge",IF(E106&gt;=0.8,"À surveiller","Disponible")))</f>
        <v/>
      </c>
      <c r="G106" s="32">
        <f>IF($A106="","",0.8)</f>
        <v/>
      </c>
      <c r="H106" s="32">
        <f>IF($A106="","",1)</f>
        <v/>
      </c>
    </row>
    <row r="107" ht="22" customHeight="1">
      <c r="A107" s="11" t="n"/>
      <c r="B107" s="33">
        <f>IF($A107="","",SUMIF('Planning'!$B$2:$B$101,$A107,'Planning'!$J$2:$J$101))</f>
        <v/>
      </c>
      <c r="C107" s="33">
        <f>IF($A107="","",SUMIF('Planning'!$B$2:$B$101,$A107,'Planning'!$K$2:$K$101))</f>
        <v/>
      </c>
      <c r="D107" s="33">
        <f>IF($A107="","",SUMIF('Planning'!$B$2:$B$101,$A107,'Planning'!$H$2:$H$101)*IFERROR(VLOOKUP($A107,'Paramètres'!$A$2:$C$101,3,FALSE),0))</f>
        <v/>
      </c>
      <c r="E107" s="34">
        <f>IF(OR(B107="",D107=""),"",IFERROR(B107/D107,0))</f>
        <v/>
      </c>
      <c r="F107" s="22">
        <f>IF(E107="","",IF(E107&gt;1,"Surcharge",IF(E107&gt;=0.8,"À surveiller","Disponible")))</f>
        <v/>
      </c>
      <c r="G107" s="34">
        <f>IF($A107="","",0.8)</f>
        <v/>
      </c>
      <c r="H107" s="34">
        <f>IF($A107="","",1)</f>
        <v/>
      </c>
    </row>
    <row r="108" ht="22" customHeight="1">
      <c r="A108" s="8" t="n"/>
      <c r="B108" s="30">
        <f>IF($A108="","",SUMIF('Planning'!$B$2:$B$101,$A108,'Planning'!$J$2:$J$101))</f>
        <v/>
      </c>
      <c r="C108" s="30">
        <f>IF($A108="","",SUMIF('Planning'!$B$2:$B$101,$A108,'Planning'!$K$2:$K$101))</f>
        <v/>
      </c>
      <c r="D108" s="30">
        <f>IF($A108="","",SUMIF('Planning'!$B$2:$B$101,$A108,'Planning'!$H$2:$H$101)*IFERROR(VLOOKUP($A108,'Paramètres'!$A$2:$C$101,3,FALSE),0))</f>
        <v/>
      </c>
      <c r="E108" s="32">
        <f>IF(OR(B108="",D108=""),"",IFERROR(B108/D108,0))</f>
        <v/>
      </c>
      <c r="F108" s="21">
        <f>IF(E108="","",IF(E108&gt;1,"Surcharge",IF(E108&gt;=0.8,"À surveiller","Disponible")))</f>
        <v/>
      </c>
      <c r="G108" s="32">
        <f>IF($A108="","",0.8)</f>
        <v/>
      </c>
      <c r="H108" s="32">
        <f>IF($A108="","",1)</f>
        <v/>
      </c>
    </row>
    <row r="109" ht="22" customHeight="1">
      <c r="A109" s="11" t="n"/>
      <c r="B109" s="33">
        <f>IF($A109="","",SUMIF('Planning'!$B$2:$B$101,$A109,'Planning'!$J$2:$J$101))</f>
        <v/>
      </c>
      <c r="C109" s="33">
        <f>IF($A109="","",SUMIF('Planning'!$B$2:$B$101,$A109,'Planning'!$K$2:$K$101))</f>
        <v/>
      </c>
      <c r="D109" s="33">
        <f>IF($A109="","",SUMIF('Planning'!$B$2:$B$101,$A109,'Planning'!$H$2:$H$101)*IFERROR(VLOOKUP($A109,'Paramètres'!$A$2:$C$101,3,FALSE),0))</f>
        <v/>
      </c>
      <c r="E109" s="34">
        <f>IF(OR(B109="",D109=""),"",IFERROR(B109/D109,0))</f>
        <v/>
      </c>
      <c r="F109" s="22">
        <f>IF(E109="","",IF(E109&gt;1,"Surcharge",IF(E109&gt;=0.8,"À surveiller","Disponible")))</f>
        <v/>
      </c>
      <c r="G109" s="34">
        <f>IF($A109="","",0.8)</f>
        <v/>
      </c>
      <c r="H109" s="34">
        <f>IF($A109="","",1)</f>
        <v/>
      </c>
    </row>
    <row r="110" ht="22" customHeight="1">
      <c r="A110" s="8" t="n"/>
      <c r="B110" s="30">
        <f>IF($A110="","",SUMIF('Planning'!$B$2:$B$101,$A110,'Planning'!$J$2:$J$101))</f>
        <v/>
      </c>
      <c r="C110" s="30">
        <f>IF($A110="","",SUMIF('Planning'!$B$2:$B$101,$A110,'Planning'!$K$2:$K$101))</f>
        <v/>
      </c>
      <c r="D110" s="30">
        <f>IF($A110="","",SUMIF('Planning'!$B$2:$B$101,$A110,'Planning'!$H$2:$H$101)*IFERROR(VLOOKUP($A110,'Paramètres'!$A$2:$C$101,3,FALSE),0))</f>
        <v/>
      </c>
      <c r="E110" s="32">
        <f>IF(OR(B110="",D110=""),"",IFERROR(B110/D110,0))</f>
        <v/>
      </c>
      <c r="F110" s="21">
        <f>IF(E110="","",IF(E110&gt;1,"Surcharge",IF(E110&gt;=0.8,"À surveiller","Disponible")))</f>
        <v/>
      </c>
      <c r="G110" s="32">
        <f>IF($A110="","",0.8)</f>
        <v/>
      </c>
      <c r="H110" s="32">
        <f>IF($A110="","",1)</f>
        <v/>
      </c>
    </row>
    <row r="111" ht="22" customHeight="1">
      <c r="A111" s="11" t="n"/>
      <c r="B111" s="33">
        <f>IF($A111="","",SUMIF('Planning'!$B$2:$B$101,$A111,'Planning'!$J$2:$J$101))</f>
        <v/>
      </c>
      <c r="C111" s="33">
        <f>IF($A111="","",SUMIF('Planning'!$B$2:$B$101,$A111,'Planning'!$K$2:$K$101))</f>
        <v/>
      </c>
      <c r="D111" s="33">
        <f>IF($A111="","",SUMIF('Planning'!$B$2:$B$101,$A111,'Planning'!$H$2:$H$101)*IFERROR(VLOOKUP($A111,'Paramètres'!$A$2:$C$101,3,FALSE),0))</f>
        <v/>
      </c>
      <c r="E111" s="34">
        <f>IF(OR(B111="",D111=""),"",IFERROR(B111/D111,0))</f>
        <v/>
      </c>
      <c r="F111" s="22">
        <f>IF(E111="","",IF(E111&gt;1,"Surcharge",IF(E111&gt;=0.8,"À surveiller","Disponible")))</f>
        <v/>
      </c>
      <c r="G111" s="34">
        <f>IF($A111="","",0.8)</f>
        <v/>
      </c>
      <c r="H111" s="34">
        <f>IF($A111="","",1)</f>
        <v/>
      </c>
    </row>
    <row r="112" ht="22" customHeight="1">
      <c r="A112" s="8" t="n"/>
      <c r="B112" s="30">
        <f>IF($A112="","",SUMIF('Planning'!$B$2:$B$101,$A112,'Planning'!$J$2:$J$101))</f>
        <v/>
      </c>
      <c r="C112" s="30">
        <f>IF($A112="","",SUMIF('Planning'!$B$2:$B$101,$A112,'Planning'!$K$2:$K$101))</f>
        <v/>
      </c>
      <c r="D112" s="30">
        <f>IF($A112="","",SUMIF('Planning'!$B$2:$B$101,$A112,'Planning'!$H$2:$H$101)*IFERROR(VLOOKUP($A112,'Paramètres'!$A$2:$C$101,3,FALSE),0))</f>
        <v/>
      </c>
      <c r="E112" s="32">
        <f>IF(OR(B112="",D112=""),"",IFERROR(B112/D112,0))</f>
        <v/>
      </c>
      <c r="F112" s="21">
        <f>IF(E112="","",IF(E112&gt;1,"Surcharge",IF(E112&gt;=0.8,"À surveiller","Disponible")))</f>
        <v/>
      </c>
      <c r="G112" s="32">
        <f>IF($A112="","",0.8)</f>
        <v/>
      </c>
      <c r="H112" s="32">
        <f>IF($A112="","",1)</f>
        <v/>
      </c>
    </row>
    <row r="113" ht="22" customHeight="1">
      <c r="A113" s="11" t="n"/>
      <c r="B113" s="33">
        <f>IF($A113="","",SUMIF('Planning'!$B$2:$B$101,$A113,'Planning'!$J$2:$J$101))</f>
        <v/>
      </c>
      <c r="C113" s="33">
        <f>IF($A113="","",SUMIF('Planning'!$B$2:$B$101,$A113,'Planning'!$K$2:$K$101))</f>
        <v/>
      </c>
      <c r="D113" s="33">
        <f>IF($A113="","",SUMIF('Planning'!$B$2:$B$101,$A113,'Planning'!$H$2:$H$101)*IFERROR(VLOOKUP($A113,'Paramètres'!$A$2:$C$101,3,FALSE),0))</f>
        <v/>
      </c>
      <c r="E113" s="34">
        <f>IF(OR(B113="",D113=""),"",IFERROR(B113/D113,0))</f>
        <v/>
      </c>
      <c r="F113" s="22">
        <f>IF(E113="","",IF(E113&gt;1,"Surcharge",IF(E113&gt;=0.8,"À surveiller","Disponible")))</f>
        <v/>
      </c>
      <c r="G113" s="34">
        <f>IF($A113="","",0.8)</f>
        <v/>
      </c>
      <c r="H113" s="34">
        <f>IF($A113="","",1)</f>
        <v/>
      </c>
    </row>
  </sheetData>
  <mergeCells count="1">
    <mergeCell ref="A1:H1"/>
  </mergeCells>
  <conditionalFormatting sqref="E14:E113">
    <cfRule type="expression" priority="1" dxfId="0" stopIfTrue="1">
      <formula>E14&gt;1</formula>
    </cfRule>
    <cfRule type="expression" priority="2" dxfId="1" stopIfTrue="1">
      <formula>AND(E14&gt;=0.8,E14&lt;=1)</formula>
    </cfRule>
    <cfRule type="expression" priority="3" dxfId="2" stopIfTrue="1">
      <formula>AND(E14&lt;0.8,E14&lt;&gt;"")</formula>
    </cfRule>
  </conditionalFormatting>
  <conditionalFormatting sqref="F14:F113">
    <cfRule type="expression" priority="4" dxfId="0" stopIfTrue="1">
      <formula>$F14="Surcharge"</formula>
    </cfRule>
    <cfRule type="expression" priority="5" dxfId="1" stopIfTrue="1">
      <formula>$F14="À surveiller"</formula>
    </cfRule>
    <cfRule type="expression" priority="6" dxfId="3" stopIfTrue="1">
      <formula>$F14="Disponible"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7" customWidth="1" min="3" max="3"/>
    <col width="4" customWidth="1" min="4" max="4"/>
    <col width="23" customWidth="1" min="5" max="5"/>
    <col width="22" customWidth="1" min="6" max="6"/>
  </cols>
  <sheetData>
    <row r="1">
      <c r="A1" s="1" t="inlineStr">
        <is>
          <t>Collaborateur</t>
        </is>
      </c>
      <c r="B1" s="1" t="inlineStr">
        <is>
          <t>Fonction</t>
        </is>
      </c>
      <c r="C1" s="1" t="inlineStr">
        <is>
          <t>Capacité hebdomadaire (h)</t>
        </is>
      </c>
      <c r="E1" s="12" t="inlineStr">
        <is>
          <t>Légende des statuts</t>
        </is>
      </c>
      <c r="F1" s="12" t="inlineStr">
        <is>
          <t>Seuil de charge</t>
        </is>
      </c>
    </row>
    <row r="2" ht="23" customHeight="1">
      <c r="A2" s="3" t="inlineStr">
        <is>
          <t>Camille</t>
        </is>
      </c>
      <c r="B2" s="3" t="inlineStr">
        <is>
          <t>Cheffe de projet</t>
        </is>
      </c>
      <c r="C2" s="31" t="n">
        <v>35</v>
      </c>
      <c r="E2" s="26" t="inlineStr">
        <is>
          <t>Disponible</t>
        </is>
      </c>
      <c r="F2" s="21" t="inlineStr">
        <is>
          <t>Inférieur à 80 %</t>
        </is>
      </c>
    </row>
    <row r="3" ht="23" customHeight="1">
      <c r="A3" s="3" t="inlineStr">
        <is>
          <t>Julien</t>
        </is>
      </c>
      <c r="B3" s="3" t="inlineStr">
        <is>
          <t>Consultant</t>
        </is>
      </c>
      <c r="C3" s="31" t="n">
        <v>35</v>
      </c>
      <c r="E3" s="27" t="inlineStr">
        <is>
          <t>À surveiller</t>
        </is>
      </c>
      <c r="F3" s="22" t="inlineStr">
        <is>
          <t>De 80 % à 100 %</t>
        </is>
      </c>
    </row>
    <row r="4" ht="23" customHeight="1">
      <c r="A4" s="3" t="inlineStr">
        <is>
          <t>Léa</t>
        </is>
      </c>
      <c r="B4" s="3" t="inlineStr">
        <is>
          <t>Consultante RGPD</t>
        </is>
      </c>
      <c r="C4" s="31" t="n">
        <v>28</v>
      </c>
      <c r="E4" s="28" t="inlineStr">
        <is>
          <t>Surcharge</t>
        </is>
      </c>
      <c r="F4" s="21" t="inlineStr">
        <is>
          <t>Supérieur à 100 %</t>
        </is>
      </c>
    </row>
    <row r="5" ht="23" customHeight="1">
      <c r="A5" s="3" t="inlineStr">
        <is>
          <t>Thomas</t>
        </is>
      </c>
      <c r="B5" s="3" t="inlineStr">
        <is>
          <t>Développeur</t>
        </is>
      </c>
      <c r="C5" s="31" t="n">
        <v>35</v>
      </c>
    </row>
    <row r="6" ht="23" customHeight="1">
      <c r="A6" s="3" t="inlineStr">
        <is>
          <t>Chloé</t>
        </is>
      </c>
      <c r="B6" s="3" t="inlineStr">
        <is>
          <t>Responsable marketing</t>
        </is>
      </c>
      <c r="C6" s="31" t="n">
        <v>32</v>
      </c>
    </row>
    <row r="7" ht="23" customHeight="1">
      <c r="A7" s="3" t="inlineStr">
        <is>
          <t>Nicolas</t>
        </is>
      </c>
      <c r="B7" s="3" t="inlineStr">
        <is>
          <t>Data analyst</t>
        </is>
      </c>
      <c r="C7" s="31" t="n">
        <v>35</v>
      </c>
    </row>
    <row r="8" ht="23" customHeight="1">
      <c r="A8" s="3" t="inlineStr">
        <is>
          <t>Manon</t>
        </is>
      </c>
      <c r="B8" s="3" t="inlineStr">
        <is>
          <t>Consultante ERP</t>
        </is>
      </c>
      <c r="C8" s="31" t="n">
        <v>35</v>
      </c>
    </row>
    <row r="9" ht="23" customHeight="1">
      <c r="A9" s="3" t="inlineStr">
        <is>
          <t>Antoine</t>
        </is>
      </c>
      <c r="B9" s="3" t="inlineStr">
        <is>
          <t>Technicien support</t>
        </is>
      </c>
      <c r="C9" s="31" t="n">
        <v>35</v>
      </c>
    </row>
    <row r="10" ht="23" customHeight="1">
      <c r="A10" s="3" t="inlineStr">
        <is>
          <t>Sarah</t>
        </is>
      </c>
      <c r="B10" s="3" t="inlineStr">
        <is>
          <t>Formatrice</t>
        </is>
      </c>
      <c r="C10" s="31" t="n">
        <v>28</v>
      </c>
    </row>
    <row r="11" ht="23" customHeight="1">
      <c r="A11" s="3" t="n"/>
      <c r="B11" s="3" t="n"/>
      <c r="C11" s="31" t="n"/>
    </row>
    <row r="12" ht="23" customHeight="1">
      <c r="A12" s="3" t="n"/>
      <c r="B12" s="3" t="n"/>
      <c r="C12" s="31" t="n"/>
    </row>
    <row r="13" ht="23" customHeight="1">
      <c r="A13" s="3" t="n"/>
      <c r="B13" s="3" t="n"/>
      <c r="C13" s="31" t="n"/>
    </row>
    <row r="14" ht="23" customHeight="1">
      <c r="A14" s="3" t="n"/>
      <c r="B14" s="3" t="n"/>
      <c r="C14" s="31" t="n"/>
    </row>
    <row r="15" ht="23" customHeight="1">
      <c r="A15" s="3" t="n"/>
      <c r="B15" s="3" t="n"/>
      <c r="C15" s="31" t="n"/>
    </row>
    <row r="16" ht="23" customHeight="1">
      <c r="A16" s="3" t="n"/>
      <c r="B16" s="3" t="n"/>
      <c r="C16" s="31" t="n"/>
    </row>
    <row r="17" ht="23" customHeight="1">
      <c r="A17" s="3" t="n"/>
      <c r="B17" s="3" t="n"/>
      <c r="C17" s="31" t="n"/>
    </row>
    <row r="18" ht="23" customHeight="1">
      <c r="A18" s="3" t="n"/>
      <c r="B18" s="3" t="n"/>
      <c r="C18" s="31" t="n"/>
    </row>
    <row r="19" ht="23" customHeight="1">
      <c r="A19" s="3" t="n"/>
      <c r="B19" s="3" t="n"/>
      <c r="C19" s="31" t="n"/>
    </row>
    <row r="20" ht="23" customHeight="1">
      <c r="A20" s="3" t="n"/>
      <c r="B20" s="3" t="n"/>
      <c r="C20" s="31" t="n"/>
    </row>
    <row r="21" ht="23" customHeight="1">
      <c r="A21" s="3" t="n"/>
      <c r="B21" s="3" t="n"/>
      <c r="C21" s="31" t="n"/>
    </row>
    <row r="22" ht="23" customHeight="1">
      <c r="A22" s="3" t="n"/>
      <c r="B22" s="3" t="n"/>
      <c r="C22" s="31" t="n"/>
    </row>
    <row r="23" ht="23" customHeight="1">
      <c r="A23" s="3" t="n"/>
      <c r="B23" s="3" t="n"/>
      <c r="C23" s="31" t="n"/>
    </row>
    <row r="24" ht="23" customHeight="1">
      <c r="A24" s="3" t="n"/>
      <c r="B24" s="3" t="n"/>
      <c r="C24" s="31" t="n"/>
    </row>
    <row r="25" ht="23" customHeight="1">
      <c r="A25" s="3" t="n"/>
      <c r="B25" s="3" t="n"/>
      <c r="C25" s="31" t="n"/>
    </row>
    <row r="26" ht="23" customHeight="1">
      <c r="A26" s="3" t="n"/>
      <c r="B26" s="3" t="n"/>
      <c r="C26" s="31" t="n"/>
    </row>
    <row r="27" ht="23" customHeight="1">
      <c r="A27" s="3" t="n"/>
      <c r="B27" s="3" t="n"/>
      <c r="C27" s="31" t="n"/>
    </row>
    <row r="28" ht="23" customHeight="1">
      <c r="A28" s="3" t="n"/>
      <c r="B28" s="3" t="n"/>
      <c r="C28" s="31" t="n"/>
    </row>
    <row r="29" ht="23" customHeight="1">
      <c r="A29" s="3" t="n"/>
      <c r="B29" s="3" t="n"/>
      <c r="C29" s="31" t="n"/>
    </row>
    <row r="30" ht="23" customHeight="1">
      <c r="A30" s="3" t="n"/>
      <c r="B30" s="3" t="n"/>
      <c r="C30" s="31" t="n"/>
    </row>
    <row r="31" ht="23" customHeight="1">
      <c r="A31" s="3" t="n"/>
      <c r="B31" s="3" t="n"/>
      <c r="C31" s="31" t="n"/>
    </row>
    <row r="32" ht="23" customHeight="1">
      <c r="A32" s="3" t="n"/>
      <c r="B32" s="3" t="n"/>
      <c r="C32" s="31" t="n"/>
    </row>
    <row r="33" ht="23" customHeight="1">
      <c r="A33" s="3" t="n"/>
      <c r="B33" s="3" t="n"/>
      <c r="C33" s="31" t="n"/>
    </row>
    <row r="34" ht="23" customHeight="1">
      <c r="A34" s="3" t="n"/>
      <c r="B34" s="3" t="n"/>
      <c r="C34" s="31" t="n"/>
    </row>
    <row r="35" ht="23" customHeight="1">
      <c r="A35" s="3" t="n"/>
      <c r="B35" s="3" t="n"/>
      <c r="C35" s="31" t="n"/>
    </row>
    <row r="36" ht="23" customHeight="1">
      <c r="A36" s="3" t="n"/>
      <c r="B36" s="3" t="n"/>
      <c r="C36" s="31" t="n"/>
    </row>
    <row r="37" ht="23" customHeight="1">
      <c r="A37" s="3" t="n"/>
      <c r="B37" s="3" t="n"/>
      <c r="C37" s="31" t="n"/>
    </row>
    <row r="38" ht="23" customHeight="1">
      <c r="A38" s="3" t="n"/>
      <c r="B38" s="3" t="n"/>
      <c r="C38" s="31" t="n"/>
    </row>
    <row r="39" ht="23" customHeight="1">
      <c r="A39" s="3" t="n"/>
      <c r="B39" s="3" t="n"/>
      <c r="C39" s="31" t="n"/>
    </row>
    <row r="40" ht="23" customHeight="1">
      <c r="A40" s="3" t="n"/>
      <c r="B40" s="3" t="n"/>
      <c r="C40" s="31" t="n"/>
    </row>
    <row r="41" ht="23" customHeight="1">
      <c r="A41" s="3" t="n"/>
      <c r="B41" s="3" t="n"/>
      <c r="C41" s="31" t="n"/>
    </row>
    <row r="42" ht="23" customHeight="1">
      <c r="A42" s="3" t="n"/>
      <c r="B42" s="3" t="n"/>
      <c r="C42" s="31" t="n"/>
    </row>
    <row r="43" ht="23" customHeight="1">
      <c r="A43" s="3" t="n"/>
      <c r="B43" s="3" t="n"/>
      <c r="C43" s="31" t="n"/>
    </row>
    <row r="44" ht="23" customHeight="1">
      <c r="A44" s="3" t="n"/>
      <c r="B44" s="3" t="n"/>
      <c r="C44" s="31" t="n"/>
    </row>
    <row r="45" ht="23" customHeight="1">
      <c r="A45" s="3" t="n"/>
      <c r="B45" s="3" t="n"/>
      <c r="C45" s="31" t="n"/>
    </row>
    <row r="46" ht="23" customHeight="1">
      <c r="A46" s="3" t="n"/>
      <c r="B46" s="3" t="n"/>
      <c r="C46" s="31" t="n"/>
    </row>
    <row r="47" ht="23" customHeight="1">
      <c r="A47" s="3" t="n"/>
      <c r="B47" s="3" t="n"/>
      <c r="C47" s="31" t="n"/>
    </row>
    <row r="48" ht="23" customHeight="1">
      <c r="A48" s="3" t="n"/>
      <c r="B48" s="3" t="n"/>
      <c r="C48" s="31" t="n"/>
    </row>
    <row r="49" ht="23" customHeight="1">
      <c r="A49" s="3" t="n"/>
      <c r="B49" s="3" t="n"/>
      <c r="C49" s="31" t="n"/>
    </row>
    <row r="50" ht="23" customHeight="1">
      <c r="A50" s="3" t="n"/>
      <c r="B50" s="3" t="n"/>
      <c r="C50" s="31" t="n"/>
    </row>
    <row r="51" ht="23" customHeight="1">
      <c r="A51" s="3" t="n"/>
      <c r="B51" s="3" t="n"/>
      <c r="C51" s="31" t="n"/>
    </row>
    <row r="52" ht="23" customHeight="1">
      <c r="A52" s="3" t="n"/>
      <c r="B52" s="3" t="n"/>
      <c r="C52" s="31" t="n"/>
    </row>
    <row r="53" ht="23" customHeight="1">
      <c r="A53" s="3" t="n"/>
      <c r="B53" s="3" t="n"/>
      <c r="C53" s="31" t="n"/>
    </row>
    <row r="54" ht="23" customHeight="1">
      <c r="A54" s="3" t="n"/>
      <c r="B54" s="3" t="n"/>
      <c r="C54" s="31" t="n"/>
    </row>
    <row r="55" ht="23" customHeight="1">
      <c r="A55" s="3" t="n"/>
      <c r="B55" s="3" t="n"/>
      <c r="C55" s="31" t="n"/>
    </row>
    <row r="56" ht="23" customHeight="1">
      <c r="A56" s="3" t="n"/>
      <c r="B56" s="3" t="n"/>
      <c r="C56" s="31" t="n"/>
    </row>
    <row r="57" ht="23" customHeight="1">
      <c r="A57" s="3" t="n"/>
      <c r="B57" s="3" t="n"/>
      <c r="C57" s="31" t="n"/>
    </row>
    <row r="58" ht="23" customHeight="1">
      <c r="A58" s="3" t="n"/>
      <c r="B58" s="3" t="n"/>
      <c r="C58" s="31" t="n"/>
    </row>
    <row r="59" ht="23" customHeight="1">
      <c r="A59" s="3" t="n"/>
      <c r="B59" s="3" t="n"/>
      <c r="C59" s="31" t="n"/>
    </row>
    <row r="60" ht="23" customHeight="1">
      <c r="A60" s="3" t="n"/>
      <c r="B60" s="3" t="n"/>
      <c r="C60" s="31" t="n"/>
    </row>
    <row r="61" ht="23" customHeight="1">
      <c r="A61" s="3" t="n"/>
      <c r="B61" s="3" t="n"/>
      <c r="C61" s="31" t="n"/>
    </row>
    <row r="62" ht="23" customHeight="1">
      <c r="A62" s="3" t="n"/>
      <c r="B62" s="3" t="n"/>
      <c r="C62" s="31" t="n"/>
    </row>
    <row r="63" ht="23" customHeight="1">
      <c r="A63" s="3" t="n"/>
      <c r="B63" s="3" t="n"/>
      <c r="C63" s="31" t="n"/>
    </row>
    <row r="64" ht="23" customHeight="1">
      <c r="A64" s="3" t="n"/>
      <c r="B64" s="3" t="n"/>
      <c r="C64" s="31" t="n"/>
    </row>
    <row r="65" ht="23" customHeight="1">
      <c r="A65" s="3" t="n"/>
      <c r="B65" s="3" t="n"/>
      <c r="C65" s="31" t="n"/>
    </row>
    <row r="66" ht="23" customHeight="1">
      <c r="A66" s="3" t="n"/>
      <c r="B66" s="3" t="n"/>
      <c r="C66" s="31" t="n"/>
    </row>
    <row r="67" ht="23" customHeight="1">
      <c r="A67" s="3" t="n"/>
      <c r="B67" s="3" t="n"/>
      <c r="C67" s="31" t="n"/>
    </row>
    <row r="68" ht="23" customHeight="1">
      <c r="A68" s="3" t="n"/>
      <c r="B68" s="3" t="n"/>
      <c r="C68" s="31" t="n"/>
    </row>
    <row r="69" ht="23" customHeight="1">
      <c r="A69" s="3" t="n"/>
      <c r="B69" s="3" t="n"/>
      <c r="C69" s="31" t="n"/>
    </row>
    <row r="70" ht="23" customHeight="1">
      <c r="A70" s="3" t="n"/>
      <c r="B70" s="3" t="n"/>
      <c r="C70" s="31" t="n"/>
    </row>
    <row r="71" ht="23" customHeight="1">
      <c r="A71" s="3" t="n"/>
      <c r="B71" s="3" t="n"/>
      <c r="C71" s="31" t="n"/>
    </row>
    <row r="72" ht="23" customHeight="1">
      <c r="A72" s="3" t="n"/>
      <c r="B72" s="3" t="n"/>
      <c r="C72" s="31" t="n"/>
    </row>
    <row r="73" ht="23" customHeight="1">
      <c r="A73" s="3" t="n"/>
      <c r="B73" s="3" t="n"/>
      <c r="C73" s="31" t="n"/>
    </row>
    <row r="74" ht="23" customHeight="1">
      <c r="A74" s="3" t="n"/>
      <c r="B74" s="3" t="n"/>
      <c r="C74" s="31" t="n"/>
    </row>
    <row r="75" ht="23" customHeight="1">
      <c r="A75" s="3" t="n"/>
      <c r="B75" s="3" t="n"/>
      <c r="C75" s="31" t="n"/>
    </row>
    <row r="76" ht="23" customHeight="1">
      <c r="A76" s="3" t="n"/>
      <c r="B76" s="3" t="n"/>
      <c r="C76" s="31" t="n"/>
    </row>
    <row r="77" ht="23" customHeight="1">
      <c r="A77" s="3" t="n"/>
      <c r="B77" s="3" t="n"/>
      <c r="C77" s="31" t="n"/>
    </row>
    <row r="78" ht="23" customHeight="1">
      <c r="A78" s="3" t="n"/>
      <c r="B78" s="3" t="n"/>
      <c r="C78" s="31" t="n"/>
    </row>
    <row r="79" ht="23" customHeight="1">
      <c r="A79" s="3" t="n"/>
      <c r="B79" s="3" t="n"/>
      <c r="C79" s="31" t="n"/>
    </row>
    <row r="80" ht="23" customHeight="1">
      <c r="A80" s="3" t="n"/>
      <c r="B80" s="3" t="n"/>
      <c r="C80" s="31" t="n"/>
    </row>
    <row r="81" ht="23" customHeight="1">
      <c r="A81" s="3" t="n"/>
      <c r="B81" s="3" t="n"/>
      <c r="C81" s="31" t="n"/>
    </row>
    <row r="82" ht="23" customHeight="1">
      <c r="A82" s="3" t="n"/>
      <c r="B82" s="3" t="n"/>
      <c r="C82" s="31" t="n"/>
    </row>
    <row r="83" ht="23" customHeight="1">
      <c r="A83" s="3" t="n"/>
      <c r="B83" s="3" t="n"/>
      <c r="C83" s="31" t="n"/>
    </row>
    <row r="84" ht="23" customHeight="1">
      <c r="A84" s="3" t="n"/>
      <c r="B84" s="3" t="n"/>
      <c r="C84" s="31" t="n"/>
    </row>
    <row r="85" ht="23" customHeight="1">
      <c r="A85" s="3" t="n"/>
      <c r="B85" s="3" t="n"/>
      <c r="C85" s="31" t="n"/>
    </row>
    <row r="86" ht="23" customHeight="1">
      <c r="A86" s="3" t="n"/>
      <c r="B86" s="3" t="n"/>
      <c r="C86" s="31" t="n"/>
    </row>
    <row r="87" ht="23" customHeight="1">
      <c r="A87" s="3" t="n"/>
      <c r="B87" s="3" t="n"/>
      <c r="C87" s="31" t="n"/>
    </row>
    <row r="88" ht="23" customHeight="1">
      <c r="A88" s="3" t="n"/>
      <c r="B88" s="3" t="n"/>
      <c r="C88" s="31" t="n"/>
    </row>
    <row r="89" ht="23" customHeight="1">
      <c r="A89" s="3" t="n"/>
      <c r="B89" s="3" t="n"/>
      <c r="C89" s="31" t="n"/>
    </row>
    <row r="90" ht="23" customHeight="1">
      <c r="A90" s="3" t="n"/>
      <c r="B90" s="3" t="n"/>
      <c r="C90" s="31" t="n"/>
    </row>
    <row r="91" ht="23" customHeight="1">
      <c r="A91" s="3" t="n"/>
      <c r="B91" s="3" t="n"/>
      <c r="C91" s="31" t="n"/>
    </row>
    <row r="92" ht="23" customHeight="1">
      <c r="A92" s="3" t="n"/>
      <c r="B92" s="3" t="n"/>
      <c r="C92" s="31" t="n"/>
    </row>
    <row r="93" ht="23" customHeight="1">
      <c r="A93" s="3" t="n"/>
      <c r="B93" s="3" t="n"/>
      <c r="C93" s="31" t="n"/>
    </row>
    <row r="94" ht="23" customHeight="1">
      <c r="A94" s="3" t="n"/>
      <c r="B94" s="3" t="n"/>
      <c r="C94" s="31" t="n"/>
    </row>
    <row r="95" ht="23" customHeight="1">
      <c r="A95" s="3" t="n"/>
      <c r="B95" s="3" t="n"/>
      <c r="C95" s="31" t="n"/>
    </row>
    <row r="96" ht="23" customHeight="1">
      <c r="A96" s="3" t="n"/>
      <c r="B96" s="3" t="n"/>
      <c r="C96" s="31" t="n"/>
    </row>
    <row r="97" ht="23" customHeight="1">
      <c r="A97" s="3" t="n"/>
      <c r="B97" s="3" t="n"/>
      <c r="C97" s="31" t="n"/>
    </row>
    <row r="98" ht="23" customHeight="1">
      <c r="A98" s="3" t="n"/>
      <c r="B98" s="3" t="n"/>
      <c r="C98" s="31" t="n"/>
    </row>
    <row r="99" ht="23" customHeight="1">
      <c r="A99" s="3" t="n"/>
      <c r="B99" s="3" t="n"/>
      <c r="C99" s="31" t="n"/>
    </row>
    <row r="100" ht="23" customHeight="1">
      <c r="A100" s="3" t="n"/>
      <c r="B100" s="3" t="n"/>
      <c r="C100" s="31" t="n"/>
    </row>
    <row r="101" ht="23" customHeight="1">
      <c r="A101" s="3" t="n"/>
      <c r="B101" s="3" t="n"/>
      <c r="C101" s="31" t="n"/>
    </row>
  </sheetData>
  <autoFilter ref="A1:C101"/>
  <dataValidations count="1">
    <dataValidation sqref="C2:C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2026-10-02T19:31:33Z</dcterms:created>
  <dcterms:modified xmlns:dcterms="http://purl.org/dc/terms/" xmlns:xsi="http://www.w3.org/2001/XMLSchema-instance" xsi:type="dcterms:W3CDTF">2026-10-02T19:31:33Z</dcterms:modified>
</cp:coreProperties>
</file>