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Référentiels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0" hidden="1">'Planning'!$A$3:$P$103</definedName>
    <definedName name="_xlnm._FilterDatabase" localSheetId="2" hidden="1">'Référentiels'!$A$3:$D$103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hh:mm"/>
    <numFmt numFmtId="166" formatCode="0,00"/>
    <numFmt numFmtId="167" formatCode="# ##0,00 &quot;€&quot;"/>
    <numFmt numFmtId="168" formatCode="0,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75569"/>
      <sz val="9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1E293B"/>
      </patternFill>
    </fill>
    <fill>
      <patternFill patternType="solid">
        <fgColor rgb="00FEF3C7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0" fontId="1" fillId="6" borderId="0" applyAlignment="1" pivotButton="0" quotePrefix="0" xfId="0">
      <alignment horizontal="center" vertical="center"/>
    </xf>
    <xf numFmtId="0" fontId="3" fillId="6" borderId="0" applyAlignment="1" pivotButton="0" quotePrefix="0" xfId="0">
      <alignment horizontal="left" vertical="center"/>
    </xf>
    <xf numFmtId="0" fontId="3" fillId="7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166" fontId="4" fillId="3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2" fillId="8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3" fillId="9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F59E0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Heures planifiées par salarié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bord'!B14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'Tableau de bord'!$A$15:$A$24</f>
            </numRef>
          </cat>
          <val>
            <numRef>
              <f>'Tableau de bord'!$B$15:$B$24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Heures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Salarié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statuts</a:t>
            </a:r>
          </a:p>
        </rich>
      </tx>
    </title>
    <plotArea>
      <pieChart>
        <varyColors val="1"/>
        <ser>
          <idx val="0"/>
          <order val="0"/>
          <tx>
            <strRef>
              <f>'Tableau de bord'!K14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'Tableau de bord'!$J$15:$J$18</f>
            </numRef>
          </cat>
          <val>
            <numRef>
              <f>'Tableau de bord'!$K$15:$K$18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Heures planifiées par date</a:t>
            </a:r>
          </a:p>
        </rich>
      </tx>
    </title>
    <plotArea>
      <lineChart>
        <grouping val="standard"/>
        <ser>
          <idx val="0"/>
          <order val="0"/>
          <tx>
            <strRef>
              <f>'Planning'!J3</f>
            </strRef>
          </tx>
          <spPr>
            <a:ln xmlns:a="http://schemas.openxmlformats.org/drawingml/2006/main">
              <a:solidFill>
                <a:srgbClr val="14B8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'Planning'!$B$4:$B$103</f>
            </numRef>
          </cat>
          <val>
            <numRef>
              <f>'Planning'!$J$4:$J$103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numFmt formatCode="dd/m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Heures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27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27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44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4" customWidth="1" min="3" max="3"/>
    <col width="23" customWidth="1" min="4" max="4"/>
    <col width="16" customWidth="1" min="5" max="5"/>
    <col width="18" customWidth="1" min="6" max="6"/>
    <col width="11" customWidth="1" min="7" max="7"/>
    <col width="11" customWidth="1" min="8" max="8"/>
    <col width="16" customWidth="1" min="9" max="9"/>
    <col width="18" customWidth="1" min="10" max="10"/>
    <col width="21" customWidth="1" min="11" max="11"/>
    <col width="15" customWidth="1" min="12" max="12"/>
    <col width="16" customWidth="1" min="13" max="13"/>
    <col width="17" customWidth="1" min="14" max="14"/>
    <col width="18" customWidth="1" min="15" max="15"/>
    <col width="20" customWidth="1" min="16" max="16"/>
  </cols>
  <sheetData>
    <row r="1" ht="28" customHeight="1">
      <c r="A1" s="1" t="inlineStr">
        <is>
          <t>Planning horaire – Saisie et contrôle</t>
        </is>
      </c>
    </row>
    <row r="2">
      <c r="A2" s="2" t="inlineStr">
        <is>
          <t>Saisissez les cellules jaunes. Les colonnes blanches calculent automatiquement les horaires, coûts et contrôles.</t>
        </is>
      </c>
    </row>
    <row r="3" ht="30" customHeight="1">
      <c r="A3" s="3" t="inlineStr">
        <is>
          <t>ID planning</t>
        </is>
      </c>
      <c r="B3" s="3" t="inlineStr">
        <is>
          <t>Date</t>
        </is>
      </c>
      <c r="C3" s="3" t="inlineStr">
        <is>
          <t>Jour</t>
        </is>
      </c>
      <c r="D3" s="3" t="inlineStr">
        <is>
          <t>Salarié</t>
        </is>
      </c>
      <c r="E3" s="3" t="inlineStr">
        <is>
          <t>Site / Ville</t>
        </is>
      </c>
      <c r="F3" s="3" t="inlineStr">
        <is>
          <t>Type de poste</t>
        </is>
      </c>
      <c r="G3" s="3" t="inlineStr">
        <is>
          <t>Début</t>
        </is>
      </c>
      <c r="H3" s="3" t="inlineStr">
        <is>
          <t>Fin</t>
        </is>
      </c>
      <c r="I3" s="3" t="inlineStr">
        <is>
          <t>Pause (heures)</t>
        </is>
      </c>
      <c r="J3" s="3" t="inlineStr">
        <is>
          <t>Heures planifiées</t>
        </is>
      </c>
      <c r="K3" s="3" t="inlineStr">
        <is>
          <t>Heures contractuelles</t>
        </is>
      </c>
      <c r="L3" s="3" t="inlineStr">
        <is>
          <t>Écart horaire</t>
        </is>
      </c>
      <c r="M3" s="3" t="inlineStr">
        <is>
          <t>Statut</t>
        </is>
      </c>
      <c r="N3" s="3" t="inlineStr">
        <is>
          <t>Taux horaire (€)</t>
        </is>
      </c>
      <c r="O3" s="3" t="inlineStr">
        <is>
          <t>Coût estimé (€)</t>
        </is>
      </c>
      <c r="P3" s="3" t="inlineStr">
        <is>
          <t>Contrôle</t>
        </is>
      </c>
    </row>
    <row r="4">
      <c r="A4" s="4">
        <f>IF($B4="","",ROW()-3)</f>
        <v/>
      </c>
      <c r="B4" s="5" t="n">
        <v>46083</v>
      </c>
      <c r="C4" s="4">
        <f>IF($B4="","",IF(MOD($B4-46083,7)=0,"Lundi",IF(MOD($B4-46083,7)=1,"Mardi",IF(MOD($B4-46083,7)=2,"Mercredi",IF(MOD($B4-46083,7)=3,"Jeudi",IF(MOD($B4-46083,7)=4,"Vendredi",IF(MOD($B4-46083,7)=5,"Samedi","Dimanche")))))))</f>
        <v/>
      </c>
      <c r="D4" s="6" t="inlineStr">
        <is>
          <t>Camille Martin</t>
        </is>
      </c>
      <c r="E4" s="6" t="inlineStr">
        <is>
          <t>Paris</t>
        </is>
      </c>
      <c r="F4" s="6" t="inlineStr">
        <is>
          <t>Ouverture</t>
        </is>
      </c>
      <c r="G4" s="7" t="n">
        <v>0.3333333333333333</v>
      </c>
      <c r="H4" s="7" t="n">
        <v>0.6666666666666666</v>
      </c>
      <c r="I4" s="8" t="n">
        <v>0.5</v>
      </c>
      <c r="J4" s="9">
        <f>IF(OR($G4="",$H4=""),"",IFERROR(MOD($H4-$G4,1)*24-$I4,0))</f>
        <v/>
      </c>
      <c r="K4" s="9">
        <f>IF($D4="","",IFERROR(VLOOKUP($D4,'Référentiels'!$A$4:$D$103,4,FALSE),0))</f>
        <v/>
      </c>
      <c r="L4" s="9">
        <f>IF($J4="","",$J4-$K4)</f>
        <v/>
      </c>
      <c r="M4" s="6" t="inlineStr">
        <is>
          <t>Planifié</t>
        </is>
      </c>
      <c r="N4" s="10">
        <f>IF($D4="","",IFERROR(VLOOKUP($D4,'Référentiels'!$A$4:$D$103,3,FALSE),0))</f>
        <v/>
      </c>
      <c r="O4" s="10">
        <f>IF(OR($J4="",$N4=""),"",$J4*$N4)</f>
        <v/>
      </c>
      <c r="P4" s="4">
        <f>IF(AND($G4="",$H4="",$B4="",$D4=""),"",IF(OR($G4="",$H4=""),"À compléter",IF($J4&lt;0,"Erreur horaire",IF($J4&gt;10,"Amplitude élevée","OK"))))</f>
        <v/>
      </c>
    </row>
    <row r="5">
      <c r="A5" s="11">
        <f>IF($B5="","",ROW()-3)</f>
        <v/>
      </c>
      <c r="B5" s="5" t="n">
        <v>46083</v>
      </c>
      <c r="C5" s="11">
        <f>IF($B5="","",IF(MOD($B5-46083,7)=0,"Lundi",IF(MOD($B5-46083,7)=1,"Mardi",IF(MOD($B5-46083,7)=2,"Mercredi",IF(MOD($B5-46083,7)=3,"Jeudi",IF(MOD($B5-46083,7)=4,"Vendredi",IF(MOD($B5-46083,7)=5,"Samedi","Dimanche")))))))</f>
        <v/>
      </c>
      <c r="D5" s="6" t="inlineStr">
        <is>
          <t>Julien Bernard</t>
        </is>
      </c>
      <c r="E5" s="6" t="inlineStr">
        <is>
          <t>Lyon</t>
        </is>
      </c>
      <c r="F5" s="6" t="inlineStr">
        <is>
          <t>Journée</t>
        </is>
      </c>
      <c r="G5" s="7" t="n">
        <v>0.375</v>
      </c>
      <c r="H5" s="7" t="n">
        <v>0.7291666666666666</v>
      </c>
      <c r="I5" s="8" t="n">
        <v>0.5</v>
      </c>
      <c r="J5" s="12">
        <f>IF(OR($G5="",$H5=""),"",IFERROR(MOD($H5-$G5,1)*24-$I5,0))</f>
        <v/>
      </c>
      <c r="K5" s="12">
        <f>IF($D5="","",IFERROR(VLOOKUP($D5,'Référentiels'!$A$4:$D$103,4,FALSE),0))</f>
        <v/>
      </c>
      <c r="L5" s="12">
        <f>IF($J5="","",$J5-$K5)</f>
        <v/>
      </c>
      <c r="M5" s="6" t="inlineStr">
        <is>
          <t>Planifié</t>
        </is>
      </c>
      <c r="N5" s="13">
        <f>IF($D5="","",IFERROR(VLOOKUP($D5,'Référentiels'!$A$4:$D$103,3,FALSE),0))</f>
        <v/>
      </c>
      <c r="O5" s="13">
        <f>IF(OR($J5="",$N5=""),"",$J5*$N5)</f>
        <v/>
      </c>
      <c r="P5" s="11">
        <f>IF(AND($G5="",$H5="",$B5="",$D5=""),"",IF(OR($G5="",$H5=""),"À compléter",IF($J5&lt;0,"Erreur horaire",IF($J5&gt;10,"Amplitude élevée","OK"))))</f>
        <v/>
      </c>
    </row>
    <row r="6">
      <c r="A6" s="4">
        <f>IF($B6="","",ROW()-3)</f>
        <v/>
      </c>
      <c r="B6" s="5" t="n">
        <v>46084</v>
      </c>
      <c r="C6" s="4">
        <f>IF($B6="","",IF(MOD($B6-46083,7)=0,"Lundi",IF(MOD($B6-46083,7)=1,"Mardi",IF(MOD($B6-46083,7)=2,"Mercredi",IF(MOD($B6-46083,7)=3,"Jeudi",IF(MOD($B6-46083,7)=4,"Vendredi",IF(MOD($B6-46083,7)=5,"Samedi","Dimanche")))))))</f>
        <v/>
      </c>
      <c r="D6" s="6" t="inlineStr">
        <is>
          <t>Léa Dubois</t>
        </is>
      </c>
      <c r="E6" s="6" t="inlineStr">
        <is>
          <t>Marseille</t>
        </is>
      </c>
      <c r="F6" s="6" t="inlineStr">
        <is>
          <t>Journée</t>
        </is>
      </c>
      <c r="G6" s="7" t="n">
        <v>0.4166666666666667</v>
      </c>
      <c r="H6" s="7" t="n">
        <v>0.75</v>
      </c>
      <c r="I6" s="8" t="n">
        <v>1</v>
      </c>
      <c r="J6" s="9">
        <f>IF(OR($G6="",$H6=""),"",IFERROR(MOD($H6-$G6,1)*24-$I6,0))</f>
        <v/>
      </c>
      <c r="K6" s="9">
        <f>IF($D6="","",IFERROR(VLOOKUP($D6,'Référentiels'!$A$4:$D$103,4,FALSE),0))</f>
        <v/>
      </c>
      <c r="L6" s="9">
        <f>IF($J6="","",$J6-$K6)</f>
        <v/>
      </c>
      <c r="M6" s="6" t="inlineStr">
        <is>
          <t>Planifié</t>
        </is>
      </c>
      <c r="N6" s="10">
        <f>IF($D6="","",IFERROR(VLOOKUP($D6,'Référentiels'!$A$4:$D$103,3,FALSE),0))</f>
        <v/>
      </c>
      <c r="O6" s="10">
        <f>IF(OR($J6="",$N6=""),"",$J6*$N6)</f>
        <v/>
      </c>
      <c r="P6" s="4">
        <f>IF(AND($G6="",$H6="",$B6="",$D6=""),"",IF(OR($G6="",$H6=""),"À compléter",IF($J6&lt;0,"Erreur horaire",IF($J6&gt;10,"Amplitude élevée","OK"))))</f>
        <v/>
      </c>
    </row>
    <row r="7">
      <c r="A7" s="11">
        <f>IF($B7="","",ROW()-3)</f>
        <v/>
      </c>
      <c r="B7" s="5" t="n">
        <v>46084</v>
      </c>
      <c r="C7" s="11">
        <f>IF($B7="","",IF(MOD($B7-46083,7)=0,"Lundi",IF(MOD($B7-46083,7)=1,"Mardi",IF(MOD($B7-46083,7)=2,"Mercredi",IF(MOD($B7-46083,7)=3,"Jeudi",IF(MOD($B7-46083,7)=4,"Vendredi",IF(MOD($B7-46083,7)=5,"Samedi","Dimanche")))))))</f>
        <v/>
      </c>
      <c r="D7" s="6" t="inlineStr">
        <is>
          <t>Thomas Morel</t>
        </is>
      </c>
      <c r="E7" s="6" t="inlineStr">
        <is>
          <t>Toulouse</t>
        </is>
      </c>
      <c r="F7" s="6" t="inlineStr">
        <is>
          <t>Fermeture</t>
        </is>
      </c>
      <c r="G7" s="7" t="n">
        <v>0.5833333333333334</v>
      </c>
      <c r="H7" s="7" t="n">
        <v>0.9166666666666666</v>
      </c>
      <c r="I7" s="8" t="n">
        <v>0.5</v>
      </c>
      <c r="J7" s="12">
        <f>IF(OR($G7="",$H7=""),"",IFERROR(MOD($H7-$G7,1)*24-$I7,0))</f>
        <v/>
      </c>
      <c r="K7" s="12">
        <f>IF($D7="","",IFERROR(VLOOKUP($D7,'Référentiels'!$A$4:$D$103,4,FALSE),0))</f>
        <v/>
      </c>
      <c r="L7" s="12">
        <f>IF($J7="","",$J7-$K7)</f>
        <v/>
      </c>
      <c r="M7" s="6" t="inlineStr">
        <is>
          <t>Planifié</t>
        </is>
      </c>
      <c r="N7" s="13">
        <f>IF($D7="","",IFERROR(VLOOKUP($D7,'Référentiels'!$A$4:$D$103,3,FALSE),0))</f>
        <v/>
      </c>
      <c r="O7" s="13">
        <f>IF(OR($J7="",$N7=""),"",$J7*$N7)</f>
        <v/>
      </c>
      <c r="P7" s="11">
        <f>IF(AND($G7="",$H7="",$B7="",$D7=""),"",IF(OR($G7="",$H7=""),"À compléter",IF($J7&lt;0,"Erreur horaire",IF($J7&gt;10,"Amplitude élevée","OK"))))</f>
        <v/>
      </c>
    </row>
    <row r="8">
      <c r="A8" s="4">
        <f>IF($B8="","",ROW()-3)</f>
        <v/>
      </c>
      <c r="B8" s="5" t="n">
        <v>46085</v>
      </c>
      <c r="C8" s="4">
        <f>IF($B8="","",IF(MOD($B8-46083,7)=0,"Lundi",IF(MOD($B8-46083,7)=1,"Mardi",IF(MOD($B8-46083,7)=2,"Mercredi",IF(MOD($B8-46083,7)=3,"Jeudi",IF(MOD($B8-46083,7)=4,"Vendredi",IF(MOD($B8-46083,7)=5,"Samedi","Dimanche")))))))</f>
        <v/>
      </c>
      <c r="D8" s="6" t="inlineStr">
        <is>
          <t>Chloé Petit</t>
        </is>
      </c>
      <c r="E8" s="6" t="inlineStr">
        <is>
          <t>Bordeaux</t>
        </is>
      </c>
      <c r="F8" s="6" t="inlineStr">
        <is>
          <t>Ouverture</t>
        </is>
      </c>
      <c r="G8" s="7" t="n">
        <v>0.3333333333333333</v>
      </c>
      <c r="H8" s="7" t="n">
        <v>0.6666666666666666</v>
      </c>
      <c r="I8" s="8" t="n">
        <v>0.5</v>
      </c>
      <c r="J8" s="9">
        <f>IF(OR($G8="",$H8=""),"",IFERROR(MOD($H8-$G8,1)*24-$I8,0))</f>
        <v/>
      </c>
      <c r="K8" s="9">
        <f>IF($D8="","",IFERROR(VLOOKUP($D8,'Référentiels'!$A$4:$D$103,4,FALSE),0))</f>
        <v/>
      </c>
      <c r="L8" s="9">
        <f>IF($J8="","",$J8-$K8)</f>
        <v/>
      </c>
      <c r="M8" s="6" t="inlineStr">
        <is>
          <t>Planifié</t>
        </is>
      </c>
      <c r="N8" s="10">
        <f>IF($D8="","",IFERROR(VLOOKUP($D8,'Référentiels'!$A$4:$D$103,3,FALSE),0))</f>
        <v/>
      </c>
      <c r="O8" s="10">
        <f>IF(OR($J8="",$N8=""),"",$J8*$N8)</f>
        <v/>
      </c>
      <c r="P8" s="4">
        <f>IF(AND($G8="",$H8="",$B8="",$D8=""),"",IF(OR($G8="",$H8=""),"À compléter",IF($J8&lt;0,"Erreur horaire",IF($J8&gt;10,"Amplitude élevée","OK"))))</f>
        <v/>
      </c>
    </row>
    <row r="9">
      <c r="A9" s="11">
        <f>IF($B9="","",ROW()-3)</f>
        <v/>
      </c>
      <c r="B9" s="5" t="n">
        <v>46085</v>
      </c>
      <c r="C9" s="11">
        <f>IF($B9="","",IF(MOD($B9-46083,7)=0,"Lundi",IF(MOD($B9-46083,7)=1,"Mardi",IF(MOD($B9-46083,7)=2,"Mercredi",IF(MOD($B9-46083,7)=3,"Jeudi",IF(MOD($B9-46083,7)=4,"Vendredi",IF(MOD($B9-46083,7)=5,"Samedi","Dimanche")))))))</f>
        <v/>
      </c>
      <c r="D9" s="6" t="inlineStr">
        <is>
          <t>Nicolas Leroy</t>
        </is>
      </c>
      <c r="E9" s="6" t="inlineStr">
        <is>
          <t>Paris</t>
        </is>
      </c>
      <c r="F9" s="6" t="inlineStr">
        <is>
          <t>Journée</t>
        </is>
      </c>
      <c r="G9" s="7" t="n">
        <v>0.375</v>
      </c>
      <c r="H9" s="7" t="n">
        <v>0.7291666666666666</v>
      </c>
      <c r="I9" s="8" t="n">
        <v>1</v>
      </c>
      <c r="J9" s="12">
        <f>IF(OR($G9="",$H9=""),"",IFERROR(MOD($H9-$G9,1)*24-$I9,0))</f>
        <v/>
      </c>
      <c r="K9" s="12">
        <f>IF($D9="","",IFERROR(VLOOKUP($D9,'Référentiels'!$A$4:$D$103,4,FALSE),0))</f>
        <v/>
      </c>
      <c r="L9" s="12">
        <f>IF($J9="","",$J9-$K9)</f>
        <v/>
      </c>
      <c r="M9" s="6" t="inlineStr">
        <is>
          <t>Congé</t>
        </is>
      </c>
      <c r="N9" s="13">
        <f>IF($D9="","",IFERROR(VLOOKUP($D9,'Référentiels'!$A$4:$D$103,3,FALSE),0))</f>
        <v/>
      </c>
      <c r="O9" s="13">
        <f>IF(OR($J9="",$N9=""),"",$J9*$N9)</f>
        <v/>
      </c>
      <c r="P9" s="11">
        <f>IF(AND($G9="",$H9="",$B9="",$D9=""),"",IF(OR($G9="",$H9=""),"À compléter",IF($J9&lt;0,"Erreur horaire",IF($J9&gt;10,"Amplitude élevée","OK"))))</f>
        <v/>
      </c>
    </row>
    <row r="10">
      <c r="A10" s="4">
        <f>IF($B10="","",ROW()-3)</f>
        <v/>
      </c>
      <c r="B10" s="5" t="n">
        <v>46086</v>
      </c>
      <c r="C10" s="4">
        <f>IF($B10="","",IF(MOD($B10-46083,7)=0,"Lundi",IF(MOD($B10-46083,7)=1,"Mardi",IF(MOD($B10-46083,7)=2,"Mercredi",IF(MOD($B10-46083,7)=3,"Jeudi",IF(MOD($B10-46083,7)=4,"Vendredi",IF(MOD($B10-46083,7)=5,"Samedi","Dimanche")))))))</f>
        <v/>
      </c>
      <c r="D10" s="6" t="inlineStr">
        <is>
          <t>Manon Garcia</t>
        </is>
      </c>
      <c r="E10" s="6" t="inlineStr">
        <is>
          <t>Lyon</t>
        </is>
      </c>
      <c r="F10" s="6" t="inlineStr">
        <is>
          <t>Journée</t>
        </is>
      </c>
      <c r="G10" s="7" t="n">
        <v>0.4166666666666667</v>
      </c>
      <c r="H10" s="7" t="n">
        <v>0.75</v>
      </c>
      <c r="I10" s="8" t="n">
        <v>0.5</v>
      </c>
      <c r="J10" s="9">
        <f>IF(OR($G10="",$H10=""),"",IFERROR(MOD($H10-$G10,1)*24-$I10,0))</f>
        <v/>
      </c>
      <c r="K10" s="9">
        <f>IF($D10="","",IFERROR(VLOOKUP($D10,'Référentiels'!$A$4:$D$103,4,FALSE),0))</f>
        <v/>
      </c>
      <c r="L10" s="9">
        <f>IF($J10="","",$J10-$K10)</f>
        <v/>
      </c>
      <c r="M10" s="6" t="inlineStr">
        <is>
          <t>Planifié</t>
        </is>
      </c>
      <c r="N10" s="10">
        <f>IF($D10="","",IFERROR(VLOOKUP($D10,'Référentiels'!$A$4:$D$103,3,FALSE),0))</f>
        <v/>
      </c>
      <c r="O10" s="10">
        <f>IF(OR($J10="",$N10=""),"",$J10*$N10)</f>
        <v/>
      </c>
      <c r="P10" s="4">
        <f>IF(AND($G10="",$H10="",$B10="",$D10=""),"",IF(OR($G10="",$H10=""),"À compléter",IF($J10&lt;0,"Erreur horaire",IF($J10&gt;10,"Amplitude élevée","OK"))))</f>
        <v/>
      </c>
    </row>
    <row r="11">
      <c r="A11" s="11">
        <f>IF($B11="","",ROW()-3)</f>
        <v/>
      </c>
      <c r="B11" s="5" t="n">
        <v>46086</v>
      </c>
      <c r="C11" s="11">
        <f>IF($B11="","",IF(MOD($B11-46083,7)=0,"Lundi",IF(MOD($B11-46083,7)=1,"Mardi",IF(MOD($B11-46083,7)=2,"Mercredi",IF(MOD($B11-46083,7)=3,"Jeudi",IF(MOD($B11-46083,7)=4,"Vendredi",IF(MOD($B11-46083,7)=5,"Samedi","Dimanche")))))))</f>
        <v/>
      </c>
      <c r="D11" s="6" t="inlineStr">
        <is>
          <t>Antoine Roux</t>
        </is>
      </c>
      <c r="E11" s="6" t="inlineStr">
        <is>
          <t>Marseille</t>
        </is>
      </c>
      <c r="F11" s="6" t="inlineStr">
        <is>
          <t>Fermeture</t>
        </is>
      </c>
      <c r="G11" s="7" t="n">
        <v>0.5833333333333334</v>
      </c>
      <c r="H11" s="7" t="n">
        <v>0.9166666666666666</v>
      </c>
      <c r="I11" s="8" t="n">
        <v>1</v>
      </c>
      <c r="J11" s="12">
        <f>IF(OR($G11="",$H11=""),"",IFERROR(MOD($H11-$G11,1)*24-$I11,0))</f>
        <v/>
      </c>
      <c r="K11" s="12">
        <f>IF($D11="","",IFERROR(VLOOKUP($D11,'Référentiels'!$A$4:$D$103,4,FALSE),0))</f>
        <v/>
      </c>
      <c r="L11" s="12">
        <f>IF($J11="","",$J11-$K11)</f>
        <v/>
      </c>
      <c r="M11" s="6" t="inlineStr">
        <is>
          <t>À confirmer</t>
        </is>
      </c>
      <c r="N11" s="13">
        <f>IF($D11="","",IFERROR(VLOOKUP($D11,'Référentiels'!$A$4:$D$103,3,FALSE),0))</f>
        <v/>
      </c>
      <c r="O11" s="13">
        <f>IF(OR($J11="",$N11=""),"",$J11*$N11)</f>
        <v/>
      </c>
      <c r="P11" s="11">
        <f>IF(AND($G11="",$H11="",$B11="",$D11=""),"",IF(OR($G11="",$H11=""),"À compléter",IF($J11&lt;0,"Erreur horaire",IF($J11&gt;10,"Amplitude élevée","OK"))))</f>
        <v/>
      </c>
    </row>
    <row r="12">
      <c r="A12" s="4">
        <f>IF($B12="","",ROW()-3)</f>
        <v/>
      </c>
      <c r="B12" s="5" t="n">
        <v>46087</v>
      </c>
      <c r="C12" s="4">
        <f>IF($B12="","",IF(MOD($B12-46083,7)=0,"Lundi",IF(MOD($B12-46083,7)=1,"Mardi",IF(MOD($B12-46083,7)=2,"Mercredi",IF(MOD($B12-46083,7)=3,"Jeudi",IF(MOD($B12-46083,7)=4,"Vendredi",IF(MOD($B12-46083,7)=5,"Samedi","Dimanche")))))))</f>
        <v/>
      </c>
      <c r="D12" s="6" t="inlineStr">
        <is>
          <t>Sarah Fournier</t>
        </is>
      </c>
      <c r="E12" s="6" t="inlineStr">
        <is>
          <t>Toulouse</t>
        </is>
      </c>
      <c r="F12" s="6" t="inlineStr">
        <is>
          <t>Ouverture</t>
        </is>
      </c>
      <c r="G12" s="7" t="n">
        <v>0.3333333333333333</v>
      </c>
      <c r="H12" s="7" t="n">
        <v>0.6666666666666666</v>
      </c>
      <c r="I12" s="8" t="n">
        <v>0.5</v>
      </c>
      <c r="J12" s="9">
        <f>IF(OR($G12="",$H12=""),"",IFERROR(MOD($H12-$G12,1)*24-$I12,0))</f>
        <v/>
      </c>
      <c r="K12" s="9">
        <f>IF($D12="","",IFERROR(VLOOKUP($D12,'Référentiels'!$A$4:$D$103,4,FALSE),0))</f>
        <v/>
      </c>
      <c r="L12" s="9">
        <f>IF($J12="","",$J12-$K12)</f>
        <v/>
      </c>
      <c r="M12" s="6" t="inlineStr">
        <is>
          <t>Planifié</t>
        </is>
      </c>
      <c r="N12" s="10">
        <f>IF($D12="","",IFERROR(VLOOKUP($D12,'Référentiels'!$A$4:$D$103,3,FALSE),0))</f>
        <v/>
      </c>
      <c r="O12" s="10">
        <f>IF(OR($J12="",$N12=""),"",$J12*$N12)</f>
        <v/>
      </c>
      <c r="P12" s="4">
        <f>IF(AND($G12="",$H12="",$B12="",$D12=""),"",IF(OR($G12="",$H12=""),"À compléter",IF($J12&lt;0,"Erreur horaire",IF($J12&gt;10,"Amplitude élevée","OK"))))</f>
        <v/>
      </c>
    </row>
    <row r="13">
      <c r="A13" s="11">
        <f>IF($B13="","",ROW()-3)</f>
        <v/>
      </c>
      <c r="B13" s="5" t="n">
        <v>46087</v>
      </c>
      <c r="C13" s="11">
        <f>IF($B13="","",IF(MOD($B13-46083,7)=0,"Lundi",IF(MOD($B13-46083,7)=1,"Mardi",IF(MOD($B13-46083,7)=2,"Mercredi",IF(MOD($B13-46083,7)=3,"Jeudi",IF(MOD($B13-46083,7)=4,"Vendredi",IF(MOD($B13-46083,7)=5,"Samedi","Dimanche")))))))</f>
        <v/>
      </c>
      <c r="D13" s="6" t="inlineStr">
        <is>
          <t>Maxime André</t>
        </is>
      </c>
      <c r="E13" s="6" t="inlineStr">
        <is>
          <t>Bordeaux</t>
        </is>
      </c>
      <c r="F13" s="6" t="inlineStr">
        <is>
          <t>Journée</t>
        </is>
      </c>
      <c r="G13" s="7" t="n">
        <v>0.375</v>
      </c>
      <c r="H13" s="7" t="n">
        <v>0.7291666666666666</v>
      </c>
      <c r="I13" s="8" t="n">
        <v>0.5</v>
      </c>
      <c r="J13" s="12">
        <f>IF(OR($G13="",$H13=""),"",IFERROR(MOD($H13-$G13,1)*24-$I13,0))</f>
        <v/>
      </c>
      <c r="K13" s="12">
        <f>IF($D13="","",IFERROR(VLOOKUP($D13,'Référentiels'!$A$4:$D$103,4,FALSE),0))</f>
        <v/>
      </c>
      <c r="L13" s="12">
        <f>IF($J13="","",$J13-$K13)</f>
        <v/>
      </c>
      <c r="M13" s="6" t="inlineStr">
        <is>
          <t>Planifié</t>
        </is>
      </c>
      <c r="N13" s="13">
        <f>IF($D13="","",IFERROR(VLOOKUP($D13,'Référentiels'!$A$4:$D$103,3,FALSE),0))</f>
        <v/>
      </c>
      <c r="O13" s="13">
        <f>IF(OR($J13="",$N13=""),"",$J13*$N13)</f>
        <v/>
      </c>
      <c r="P13" s="11">
        <f>IF(AND($G13="",$H13="",$B13="",$D13=""),"",IF(OR($G13="",$H13=""),"À compléter",IF($J13&lt;0,"Erreur horaire",IF($J13&gt;10,"Amplitude élevée","OK"))))</f>
        <v/>
      </c>
    </row>
    <row r="14">
      <c r="A14" s="4">
        <f>IF($B14="","",ROW()-3)</f>
        <v/>
      </c>
      <c r="B14" s="5" t="n"/>
      <c r="C14" s="4">
        <f>IF($B14="","",IF(MOD($B14-46083,7)=0,"Lundi",IF(MOD($B14-46083,7)=1,"Mardi",IF(MOD($B14-46083,7)=2,"Mercredi",IF(MOD($B14-46083,7)=3,"Jeudi",IF(MOD($B14-46083,7)=4,"Vendredi",IF(MOD($B14-46083,7)=5,"Samedi","Dimanche")))))))</f>
        <v/>
      </c>
      <c r="D14" s="6" t="n"/>
      <c r="E14" s="6" t="n"/>
      <c r="F14" s="6" t="n"/>
      <c r="G14" s="7" t="n"/>
      <c r="H14" s="7" t="n"/>
      <c r="I14" s="8" t="n"/>
      <c r="J14" s="9">
        <f>IF(OR($G14="",$H14=""),"",IFERROR(MOD($H14-$G14,1)*24-$I14,0))</f>
        <v/>
      </c>
      <c r="K14" s="9">
        <f>IF($D14="","",IFERROR(VLOOKUP($D14,'Référentiels'!$A$4:$D$103,4,FALSE),0))</f>
        <v/>
      </c>
      <c r="L14" s="9">
        <f>IF($J14="","",$J14-$K14)</f>
        <v/>
      </c>
      <c r="M14" s="6" t="n"/>
      <c r="N14" s="10">
        <f>IF($D14="","",IFERROR(VLOOKUP($D14,'Référentiels'!$A$4:$D$103,3,FALSE),0))</f>
        <v/>
      </c>
      <c r="O14" s="10">
        <f>IF(OR($J14="",$N14=""),"",$J14*$N14)</f>
        <v/>
      </c>
      <c r="P14" s="4">
        <f>IF(AND($G14="",$H14="",$B14="",$D14=""),"",IF(OR($G14="",$H14=""),"À compléter",IF($J14&lt;0,"Erreur horaire",IF($J14&gt;10,"Amplitude élevée","OK"))))</f>
        <v/>
      </c>
    </row>
    <row r="15">
      <c r="A15" s="11">
        <f>IF($B15="","",ROW()-3)</f>
        <v/>
      </c>
      <c r="B15" s="5" t="n"/>
      <c r="C15" s="11">
        <f>IF($B15="","",IF(MOD($B15-46083,7)=0,"Lundi",IF(MOD($B15-46083,7)=1,"Mardi",IF(MOD($B15-46083,7)=2,"Mercredi",IF(MOD($B15-46083,7)=3,"Jeudi",IF(MOD($B15-46083,7)=4,"Vendredi",IF(MOD($B15-46083,7)=5,"Samedi","Dimanche")))))))</f>
        <v/>
      </c>
      <c r="D15" s="6" t="n"/>
      <c r="E15" s="6" t="n"/>
      <c r="F15" s="6" t="n"/>
      <c r="G15" s="7" t="n"/>
      <c r="H15" s="7" t="n"/>
      <c r="I15" s="8" t="n"/>
      <c r="J15" s="12">
        <f>IF(OR($G15="",$H15=""),"",IFERROR(MOD($H15-$G15,1)*24-$I15,0))</f>
        <v/>
      </c>
      <c r="K15" s="12">
        <f>IF($D15="","",IFERROR(VLOOKUP($D15,'Référentiels'!$A$4:$D$103,4,FALSE),0))</f>
        <v/>
      </c>
      <c r="L15" s="12">
        <f>IF($J15="","",$J15-$K15)</f>
        <v/>
      </c>
      <c r="M15" s="6" t="n"/>
      <c r="N15" s="13">
        <f>IF($D15="","",IFERROR(VLOOKUP($D15,'Référentiels'!$A$4:$D$103,3,FALSE),0))</f>
        <v/>
      </c>
      <c r="O15" s="13">
        <f>IF(OR($J15="",$N15=""),"",$J15*$N15)</f>
        <v/>
      </c>
      <c r="P15" s="11">
        <f>IF(AND($G15="",$H15="",$B15="",$D15=""),"",IF(OR($G15="",$H15=""),"À compléter",IF($J15&lt;0,"Erreur horaire",IF($J15&gt;10,"Amplitude élevée","OK"))))</f>
        <v/>
      </c>
    </row>
    <row r="16">
      <c r="A16" s="4">
        <f>IF($B16="","",ROW()-3)</f>
        <v/>
      </c>
      <c r="B16" s="5" t="n"/>
      <c r="C16" s="4">
        <f>IF($B16="","",IF(MOD($B16-46083,7)=0,"Lundi",IF(MOD($B16-46083,7)=1,"Mardi",IF(MOD($B16-46083,7)=2,"Mercredi",IF(MOD($B16-46083,7)=3,"Jeudi",IF(MOD($B16-46083,7)=4,"Vendredi",IF(MOD($B16-46083,7)=5,"Samedi","Dimanche")))))))</f>
        <v/>
      </c>
      <c r="D16" s="6" t="n"/>
      <c r="E16" s="6" t="n"/>
      <c r="F16" s="6" t="n"/>
      <c r="G16" s="7" t="n"/>
      <c r="H16" s="7" t="n"/>
      <c r="I16" s="8" t="n"/>
      <c r="J16" s="9">
        <f>IF(OR($G16="",$H16=""),"",IFERROR(MOD($H16-$G16,1)*24-$I16,0))</f>
        <v/>
      </c>
      <c r="K16" s="9">
        <f>IF($D16="","",IFERROR(VLOOKUP($D16,'Référentiels'!$A$4:$D$103,4,FALSE),0))</f>
        <v/>
      </c>
      <c r="L16" s="9">
        <f>IF($J16="","",$J16-$K16)</f>
        <v/>
      </c>
      <c r="M16" s="6" t="n"/>
      <c r="N16" s="10">
        <f>IF($D16="","",IFERROR(VLOOKUP($D16,'Référentiels'!$A$4:$D$103,3,FALSE),0))</f>
        <v/>
      </c>
      <c r="O16" s="10">
        <f>IF(OR($J16="",$N16=""),"",$J16*$N16)</f>
        <v/>
      </c>
      <c r="P16" s="4">
        <f>IF(AND($G16="",$H16="",$B16="",$D16=""),"",IF(OR($G16="",$H16=""),"À compléter",IF($J16&lt;0,"Erreur horaire",IF($J16&gt;10,"Amplitude élevée","OK"))))</f>
        <v/>
      </c>
    </row>
    <row r="17">
      <c r="A17" s="11">
        <f>IF($B17="","",ROW()-3)</f>
        <v/>
      </c>
      <c r="B17" s="5" t="n"/>
      <c r="C17" s="11">
        <f>IF($B17="","",IF(MOD($B17-46083,7)=0,"Lundi",IF(MOD($B17-46083,7)=1,"Mardi",IF(MOD($B17-46083,7)=2,"Mercredi",IF(MOD($B17-46083,7)=3,"Jeudi",IF(MOD($B17-46083,7)=4,"Vendredi",IF(MOD($B17-46083,7)=5,"Samedi","Dimanche")))))))</f>
        <v/>
      </c>
      <c r="D17" s="6" t="n"/>
      <c r="E17" s="6" t="n"/>
      <c r="F17" s="6" t="n"/>
      <c r="G17" s="7" t="n"/>
      <c r="H17" s="7" t="n"/>
      <c r="I17" s="8" t="n"/>
      <c r="J17" s="12">
        <f>IF(OR($G17="",$H17=""),"",IFERROR(MOD($H17-$G17,1)*24-$I17,0))</f>
        <v/>
      </c>
      <c r="K17" s="12">
        <f>IF($D17="","",IFERROR(VLOOKUP($D17,'Référentiels'!$A$4:$D$103,4,FALSE),0))</f>
        <v/>
      </c>
      <c r="L17" s="12">
        <f>IF($J17="","",$J17-$K17)</f>
        <v/>
      </c>
      <c r="M17" s="6" t="n"/>
      <c r="N17" s="13">
        <f>IF($D17="","",IFERROR(VLOOKUP($D17,'Référentiels'!$A$4:$D$103,3,FALSE),0))</f>
        <v/>
      </c>
      <c r="O17" s="13">
        <f>IF(OR($J17="",$N17=""),"",$J17*$N17)</f>
        <v/>
      </c>
      <c r="P17" s="11">
        <f>IF(AND($G17="",$H17="",$B17="",$D17=""),"",IF(OR($G17="",$H17=""),"À compléter",IF($J17&lt;0,"Erreur horaire",IF($J17&gt;10,"Amplitude élevée","OK"))))</f>
        <v/>
      </c>
    </row>
    <row r="18">
      <c r="A18" s="4">
        <f>IF($B18="","",ROW()-3)</f>
        <v/>
      </c>
      <c r="B18" s="5" t="n"/>
      <c r="C18" s="4">
        <f>IF($B18="","",IF(MOD($B18-46083,7)=0,"Lundi",IF(MOD($B18-46083,7)=1,"Mardi",IF(MOD($B18-46083,7)=2,"Mercredi",IF(MOD($B18-46083,7)=3,"Jeudi",IF(MOD($B18-46083,7)=4,"Vendredi",IF(MOD($B18-46083,7)=5,"Samedi","Dimanche")))))))</f>
        <v/>
      </c>
      <c r="D18" s="6" t="n"/>
      <c r="E18" s="6" t="n"/>
      <c r="F18" s="6" t="n"/>
      <c r="G18" s="7" t="n"/>
      <c r="H18" s="7" t="n"/>
      <c r="I18" s="8" t="n"/>
      <c r="J18" s="9">
        <f>IF(OR($G18="",$H18=""),"",IFERROR(MOD($H18-$G18,1)*24-$I18,0))</f>
        <v/>
      </c>
      <c r="K18" s="9">
        <f>IF($D18="","",IFERROR(VLOOKUP($D18,'Référentiels'!$A$4:$D$103,4,FALSE),0))</f>
        <v/>
      </c>
      <c r="L18" s="9">
        <f>IF($J18="","",$J18-$K18)</f>
        <v/>
      </c>
      <c r="M18" s="6" t="n"/>
      <c r="N18" s="10">
        <f>IF($D18="","",IFERROR(VLOOKUP($D18,'Référentiels'!$A$4:$D$103,3,FALSE),0))</f>
        <v/>
      </c>
      <c r="O18" s="10">
        <f>IF(OR($J18="",$N18=""),"",$J18*$N18)</f>
        <v/>
      </c>
      <c r="P18" s="4">
        <f>IF(AND($G18="",$H18="",$B18="",$D18=""),"",IF(OR($G18="",$H18=""),"À compléter",IF($J18&lt;0,"Erreur horaire",IF($J18&gt;10,"Amplitude élevée","OK"))))</f>
        <v/>
      </c>
    </row>
    <row r="19">
      <c r="A19" s="11">
        <f>IF($B19="","",ROW()-3)</f>
        <v/>
      </c>
      <c r="B19" s="5" t="n"/>
      <c r="C19" s="11">
        <f>IF($B19="","",IF(MOD($B19-46083,7)=0,"Lundi",IF(MOD($B19-46083,7)=1,"Mardi",IF(MOD($B19-46083,7)=2,"Mercredi",IF(MOD($B19-46083,7)=3,"Jeudi",IF(MOD($B19-46083,7)=4,"Vendredi",IF(MOD($B19-46083,7)=5,"Samedi","Dimanche")))))))</f>
        <v/>
      </c>
      <c r="D19" s="6" t="n"/>
      <c r="E19" s="6" t="n"/>
      <c r="F19" s="6" t="n"/>
      <c r="G19" s="7" t="n"/>
      <c r="H19" s="7" t="n"/>
      <c r="I19" s="8" t="n"/>
      <c r="J19" s="12">
        <f>IF(OR($G19="",$H19=""),"",IFERROR(MOD($H19-$G19,1)*24-$I19,0))</f>
        <v/>
      </c>
      <c r="K19" s="12">
        <f>IF($D19="","",IFERROR(VLOOKUP($D19,'Référentiels'!$A$4:$D$103,4,FALSE),0))</f>
        <v/>
      </c>
      <c r="L19" s="12">
        <f>IF($J19="","",$J19-$K19)</f>
        <v/>
      </c>
      <c r="M19" s="6" t="n"/>
      <c r="N19" s="13">
        <f>IF($D19="","",IFERROR(VLOOKUP($D19,'Référentiels'!$A$4:$D$103,3,FALSE),0))</f>
        <v/>
      </c>
      <c r="O19" s="13">
        <f>IF(OR($J19="",$N19=""),"",$J19*$N19)</f>
        <v/>
      </c>
      <c r="P19" s="11">
        <f>IF(AND($G19="",$H19="",$B19="",$D19=""),"",IF(OR($G19="",$H19=""),"À compléter",IF($J19&lt;0,"Erreur horaire",IF($J19&gt;10,"Amplitude élevée","OK"))))</f>
        <v/>
      </c>
    </row>
    <row r="20">
      <c r="A20" s="4">
        <f>IF($B20="","",ROW()-3)</f>
        <v/>
      </c>
      <c r="B20" s="5" t="n"/>
      <c r="C20" s="4">
        <f>IF($B20="","",IF(MOD($B20-46083,7)=0,"Lundi",IF(MOD($B20-46083,7)=1,"Mardi",IF(MOD($B20-46083,7)=2,"Mercredi",IF(MOD($B20-46083,7)=3,"Jeudi",IF(MOD($B20-46083,7)=4,"Vendredi",IF(MOD($B20-46083,7)=5,"Samedi","Dimanche")))))))</f>
        <v/>
      </c>
      <c r="D20" s="6" t="n"/>
      <c r="E20" s="6" t="n"/>
      <c r="F20" s="6" t="n"/>
      <c r="G20" s="7" t="n"/>
      <c r="H20" s="7" t="n"/>
      <c r="I20" s="8" t="n"/>
      <c r="J20" s="9">
        <f>IF(OR($G20="",$H20=""),"",IFERROR(MOD($H20-$G20,1)*24-$I20,0))</f>
        <v/>
      </c>
      <c r="K20" s="9">
        <f>IF($D20="","",IFERROR(VLOOKUP($D20,'Référentiels'!$A$4:$D$103,4,FALSE),0))</f>
        <v/>
      </c>
      <c r="L20" s="9">
        <f>IF($J20="","",$J20-$K20)</f>
        <v/>
      </c>
      <c r="M20" s="6" t="n"/>
      <c r="N20" s="10">
        <f>IF($D20="","",IFERROR(VLOOKUP($D20,'Référentiels'!$A$4:$D$103,3,FALSE),0))</f>
        <v/>
      </c>
      <c r="O20" s="10">
        <f>IF(OR($J20="",$N20=""),"",$J20*$N20)</f>
        <v/>
      </c>
      <c r="P20" s="4">
        <f>IF(AND($G20="",$H20="",$B20="",$D20=""),"",IF(OR($G20="",$H20=""),"À compléter",IF($J20&lt;0,"Erreur horaire",IF($J20&gt;10,"Amplitude élevée","OK"))))</f>
        <v/>
      </c>
    </row>
    <row r="21">
      <c r="A21" s="11">
        <f>IF($B21="","",ROW()-3)</f>
        <v/>
      </c>
      <c r="B21" s="5" t="n"/>
      <c r="C21" s="11">
        <f>IF($B21="","",IF(MOD($B21-46083,7)=0,"Lundi",IF(MOD($B21-46083,7)=1,"Mardi",IF(MOD($B21-46083,7)=2,"Mercredi",IF(MOD($B21-46083,7)=3,"Jeudi",IF(MOD($B21-46083,7)=4,"Vendredi",IF(MOD($B21-46083,7)=5,"Samedi","Dimanche")))))))</f>
        <v/>
      </c>
      <c r="D21" s="6" t="n"/>
      <c r="E21" s="6" t="n"/>
      <c r="F21" s="6" t="n"/>
      <c r="G21" s="7" t="n"/>
      <c r="H21" s="7" t="n"/>
      <c r="I21" s="8" t="n"/>
      <c r="J21" s="12">
        <f>IF(OR($G21="",$H21=""),"",IFERROR(MOD($H21-$G21,1)*24-$I21,0))</f>
        <v/>
      </c>
      <c r="K21" s="12">
        <f>IF($D21="","",IFERROR(VLOOKUP($D21,'Référentiels'!$A$4:$D$103,4,FALSE),0))</f>
        <v/>
      </c>
      <c r="L21" s="12">
        <f>IF($J21="","",$J21-$K21)</f>
        <v/>
      </c>
      <c r="M21" s="6" t="n"/>
      <c r="N21" s="13">
        <f>IF($D21="","",IFERROR(VLOOKUP($D21,'Référentiels'!$A$4:$D$103,3,FALSE),0))</f>
        <v/>
      </c>
      <c r="O21" s="13">
        <f>IF(OR($J21="",$N21=""),"",$J21*$N21)</f>
        <v/>
      </c>
      <c r="P21" s="11">
        <f>IF(AND($G21="",$H21="",$B21="",$D21=""),"",IF(OR($G21="",$H21=""),"À compléter",IF($J21&lt;0,"Erreur horaire",IF($J21&gt;10,"Amplitude élevée","OK"))))</f>
        <v/>
      </c>
    </row>
    <row r="22">
      <c r="A22" s="4">
        <f>IF($B22="","",ROW()-3)</f>
        <v/>
      </c>
      <c r="B22" s="5" t="n"/>
      <c r="C22" s="4">
        <f>IF($B22="","",IF(MOD($B22-46083,7)=0,"Lundi",IF(MOD($B22-46083,7)=1,"Mardi",IF(MOD($B22-46083,7)=2,"Mercredi",IF(MOD($B22-46083,7)=3,"Jeudi",IF(MOD($B22-46083,7)=4,"Vendredi",IF(MOD($B22-46083,7)=5,"Samedi","Dimanche")))))))</f>
        <v/>
      </c>
      <c r="D22" s="6" t="n"/>
      <c r="E22" s="6" t="n"/>
      <c r="F22" s="6" t="n"/>
      <c r="G22" s="7" t="n"/>
      <c r="H22" s="7" t="n"/>
      <c r="I22" s="8" t="n"/>
      <c r="J22" s="9">
        <f>IF(OR($G22="",$H22=""),"",IFERROR(MOD($H22-$G22,1)*24-$I22,0))</f>
        <v/>
      </c>
      <c r="K22" s="9">
        <f>IF($D22="","",IFERROR(VLOOKUP($D22,'Référentiels'!$A$4:$D$103,4,FALSE),0))</f>
        <v/>
      </c>
      <c r="L22" s="9">
        <f>IF($J22="","",$J22-$K22)</f>
        <v/>
      </c>
      <c r="M22" s="6" t="n"/>
      <c r="N22" s="10">
        <f>IF($D22="","",IFERROR(VLOOKUP($D22,'Référentiels'!$A$4:$D$103,3,FALSE),0))</f>
        <v/>
      </c>
      <c r="O22" s="10">
        <f>IF(OR($J22="",$N22=""),"",$J22*$N22)</f>
        <v/>
      </c>
      <c r="P22" s="4">
        <f>IF(AND($G22="",$H22="",$B22="",$D22=""),"",IF(OR($G22="",$H22=""),"À compléter",IF($J22&lt;0,"Erreur horaire",IF($J22&gt;10,"Amplitude élevée","OK"))))</f>
        <v/>
      </c>
    </row>
    <row r="23">
      <c r="A23" s="11">
        <f>IF($B23="","",ROW()-3)</f>
        <v/>
      </c>
      <c r="B23" s="5" t="n"/>
      <c r="C23" s="11">
        <f>IF($B23="","",IF(MOD($B23-46083,7)=0,"Lundi",IF(MOD($B23-46083,7)=1,"Mardi",IF(MOD($B23-46083,7)=2,"Mercredi",IF(MOD($B23-46083,7)=3,"Jeudi",IF(MOD($B23-46083,7)=4,"Vendredi",IF(MOD($B23-46083,7)=5,"Samedi","Dimanche")))))))</f>
        <v/>
      </c>
      <c r="D23" s="6" t="n"/>
      <c r="E23" s="6" t="n"/>
      <c r="F23" s="6" t="n"/>
      <c r="G23" s="7" t="n"/>
      <c r="H23" s="7" t="n"/>
      <c r="I23" s="8" t="n"/>
      <c r="J23" s="12">
        <f>IF(OR($G23="",$H23=""),"",IFERROR(MOD($H23-$G23,1)*24-$I23,0))</f>
        <v/>
      </c>
      <c r="K23" s="12">
        <f>IF($D23="","",IFERROR(VLOOKUP($D23,'Référentiels'!$A$4:$D$103,4,FALSE),0))</f>
        <v/>
      </c>
      <c r="L23" s="12">
        <f>IF($J23="","",$J23-$K23)</f>
        <v/>
      </c>
      <c r="M23" s="6" t="n"/>
      <c r="N23" s="13">
        <f>IF($D23="","",IFERROR(VLOOKUP($D23,'Référentiels'!$A$4:$D$103,3,FALSE),0))</f>
        <v/>
      </c>
      <c r="O23" s="13">
        <f>IF(OR($J23="",$N23=""),"",$J23*$N23)</f>
        <v/>
      </c>
      <c r="P23" s="11">
        <f>IF(AND($G23="",$H23="",$B23="",$D23=""),"",IF(OR($G23="",$H23=""),"À compléter",IF($J23&lt;0,"Erreur horaire",IF($J23&gt;10,"Amplitude élevée","OK"))))</f>
        <v/>
      </c>
    </row>
    <row r="24">
      <c r="A24" s="4">
        <f>IF($B24="","",ROW()-3)</f>
        <v/>
      </c>
      <c r="B24" s="5" t="n"/>
      <c r="C24" s="4">
        <f>IF($B24="","",IF(MOD($B24-46083,7)=0,"Lundi",IF(MOD($B24-46083,7)=1,"Mardi",IF(MOD($B24-46083,7)=2,"Mercredi",IF(MOD($B24-46083,7)=3,"Jeudi",IF(MOD($B24-46083,7)=4,"Vendredi",IF(MOD($B24-46083,7)=5,"Samedi","Dimanche")))))))</f>
        <v/>
      </c>
      <c r="D24" s="6" t="n"/>
      <c r="E24" s="6" t="n"/>
      <c r="F24" s="6" t="n"/>
      <c r="G24" s="7" t="n"/>
      <c r="H24" s="7" t="n"/>
      <c r="I24" s="8" t="n"/>
      <c r="J24" s="9">
        <f>IF(OR($G24="",$H24=""),"",IFERROR(MOD($H24-$G24,1)*24-$I24,0))</f>
        <v/>
      </c>
      <c r="K24" s="9">
        <f>IF($D24="","",IFERROR(VLOOKUP($D24,'Référentiels'!$A$4:$D$103,4,FALSE),0))</f>
        <v/>
      </c>
      <c r="L24" s="9">
        <f>IF($J24="","",$J24-$K24)</f>
        <v/>
      </c>
      <c r="M24" s="6" t="n"/>
      <c r="N24" s="10">
        <f>IF($D24="","",IFERROR(VLOOKUP($D24,'Référentiels'!$A$4:$D$103,3,FALSE),0))</f>
        <v/>
      </c>
      <c r="O24" s="10">
        <f>IF(OR($J24="",$N24=""),"",$J24*$N24)</f>
        <v/>
      </c>
      <c r="P24" s="4">
        <f>IF(AND($G24="",$H24="",$B24="",$D24=""),"",IF(OR($G24="",$H24=""),"À compléter",IF($J24&lt;0,"Erreur horaire",IF($J24&gt;10,"Amplitude élevée","OK"))))</f>
        <v/>
      </c>
    </row>
    <row r="25">
      <c r="A25" s="11">
        <f>IF($B25="","",ROW()-3)</f>
        <v/>
      </c>
      <c r="B25" s="5" t="n"/>
      <c r="C25" s="11">
        <f>IF($B25="","",IF(MOD($B25-46083,7)=0,"Lundi",IF(MOD($B25-46083,7)=1,"Mardi",IF(MOD($B25-46083,7)=2,"Mercredi",IF(MOD($B25-46083,7)=3,"Jeudi",IF(MOD($B25-46083,7)=4,"Vendredi",IF(MOD($B25-46083,7)=5,"Samedi","Dimanche")))))))</f>
        <v/>
      </c>
      <c r="D25" s="6" t="n"/>
      <c r="E25" s="6" t="n"/>
      <c r="F25" s="6" t="n"/>
      <c r="G25" s="7" t="n"/>
      <c r="H25" s="7" t="n"/>
      <c r="I25" s="8" t="n"/>
      <c r="J25" s="12">
        <f>IF(OR($G25="",$H25=""),"",IFERROR(MOD($H25-$G25,1)*24-$I25,0))</f>
        <v/>
      </c>
      <c r="K25" s="12">
        <f>IF($D25="","",IFERROR(VLOOKUP($D25,'Référentiels'!$A$4:$D$103,4,FALSE),0))</f>
        <v/>
      </c>
      <c r="L25" s="12">
        <f>IF($J25="","",$J25-$K25)</f>
        <v/>
      </c>
      <c r="M25" s="6" t="n"/>
      <c r="N25" s="13">
        <f>IF($D25="","",IFERROR(VLOOKUP($D25,'Référentiels'!$A$4:$D$103,3,FALSE),0))</f>
        <v/>
      </c>
      <c r="O25" s="13">
        <f>IF(OR($J25="",$N25=""),"",$J25*$N25)</f>
        <v/>
      </c>
      <c r="P25" s="11">
        <f>IF(AND($G25="",$H25="",$B25="",$D25=""),"",IF(OR($G25="",$H25=""),"À compléter",IF($J25&lt;0,"Erreur horaire",IF($J25&gt;10,"Amplitude élevée","OK"))))</f>
        <v/>
      </c>
    </row>
    <row r="26">
      <c r="A26" s="4">
        <f>IF($B26="","",ROW()-3)</f>
        <v/>
      </c>
      <c r="B26" s="5" t="n"/>
      <c r="C26" s="4">
        <f>IF($B26="","",IF(MOD($B26-46083,7)=0,"Lundi",IF(MOD($B26-46083,7)=1,"Mardi",IF(MOD($B26-46083,7)=2,"Mercredi",IF(MOD($B26-46083,7)=3,"Jeudi",IF(MOD($B26-46083,7)=4,"Vendredi",IF(MOD($B26-46083,7)=5,"Samedi","Dimanche")))))))</f>
        <v/>
      </c>
      <c r="D26" s="6" t="n"/>
      <c r="E26" s="6" t="n"/>
      <c r="F26" s="6" t="n"/>
      <c r="G26" s="7" t="n"/>
      <c r="H26" s="7" t="n"/>
      <c r="I26" s="8" t="n"/>
      <c r="J26" s="9">
        <f>IF(OR($G26="",$H26=""),"",IFERROR(MOD($H26-$G26,1)*24-$I26,0))</f>
        <v/>
      </c>
      <c r="K26" s="9">
        <f>IF($D26="","",IFERROR(VLOOKUP($D26,'Référentiels'!$A$4:$D$103,4,FALSE),0))</f>
        <v/>
      </c>
      <c r="L26" s="9">
        <f>IF($J26="","",$J26-$K26)</f>
        <v/>
      </c>
      <c r="M26" s="6" t="n"/>
      <c r="N26" s="10">
        <f>IF($D26="","",IFERROR(VLOOKUP($D26,'Référentiels'!$A$4:$D$103,3,FALSE),0))</f>
        <v/>
      </c>
      <c r="O26" s="10">
        <f>IF(OR($J26="",$N26=""),"",$J26*$N26)</f>
        <v/>
      </c>
      <c r="P26" s="4">
        <f>IF(AND($G26="",$H26="",$B26="",$D26=""),"",IF(OR($G26="",$H26=""),"À compléter",IF($J26&lt;0,"Erreur horaire",IF($J26&gt;10,"Amplitude élevée","OK"))))</f>
        <v/>
      </c>
    </row>
    <row r="27">
      <c r="A27" s="11">
        <f>IF($B27="","",ROW()-3)</f>
        <v/>
      </c>
      <c r="B27" s="5" t="n"/>
      <c r="C27" s="11">
        <f>IF($B27="","",IF(MOD($B27-46083,7)=0,"Lundi",IF(MOD($B27-46083,7)=1,"Mardi",IF(MOD($B27-46083,7)=2,"Mercredi",IF(MOD($B27-46083,7)=3,"Jeudi",IF(MOD($B27-46083,7)=4,"Vendredi",IF(MOD($B27-46083,7)=5,"Samedi","Dimanche")))))))</f>
        <v/>
      </c>
      <c r="D27" s="6" t="n"/>
      <c r="E27" s="6" t="n"/>
      <c r="F27" s="6" t="n"/>
      <c r="G27" s="7" t="n"/>
      <c r="H27" s="7" t="n"/>
      <c r="I27" s="8" t="n"/>
      <c r="J27" s="12">
        <f>IF(OR($G27="",$H27=""),"",IFERROR(MOD($H27-$G27,1)*24-$I27,0))</f>
        <v/>
      </c>
      <c r="K27" s="12">
        <f>IF($D27="","",IFERROR(VLOOKUP($D27,'Référentiels'!$A$4:$D$103,4,FALSE),0))</f>
        <v/>
      </c>
      <c r="L27" s="12">
        <f>IF($J27="","",$J27-$K27)</f>
        <v/>
      </c>
      <c r="M27" s="6" t="n"/>
      <c r="N27" s="13">
        <f>IF($D27="","",IFERROR(VLOOKUP($D27,'Référentiels'!$A$4:$D$103,3,FALSE),0))</f>
        <v/>
      </c>
      <c r="O27" s="13">
        <f>IF(OR($J27="",$N27=""),"",$J27*$N27)</f>
        <v/>
      </c>
      <c r="P27" s="11">
        <f>IF(AND($G27="",$H27="",$B27="",$D27=""),"",IF(OR($G27="",$H27=""),"À compléter",IF($J27&lt;0,"Erreur horaire",IF($J27&gt;10,"Amplitude élevée","OK"))))</f>
        <v/>
      </c>
    </row>
    <row r="28">
      <c r="A28" s="4">
        <f>IF($B28="","",ROW()-3)</f>
        <v/>
      </c>
      <c r="B28" s="5" t="n"/>
      <c r="C28" s="4">
        <f>IF($B28="","",IF(MOD($B28-46083,7)=0,"Lundi",IF(MOD($B28-46083,7)=1,"Mardi",IF(MOD($B28-46083,7)=2,"Mercredi",IF(MOD($B28-46083,7)=3,"Jeudi",IF(MOD($B28-46083,7)=4,"Vendredi",IF(MOD($B28-46083,7)=5,"Samedi","Dimanche")))))))</f>
        <v/>
      </c>
      <c r="D28" s="6" t="n"/>
      <c r="E28" s="6" t="n"/>
      <c r="F28" s="6" t="n"/>
      <c r="G28" s="7" t="n"/>
      <c r="H28" s="7" t="n"/>
      <c r="I28" s="8" t="n"/>
      <c r="J28" s="9">
        <f>IF(OR($G28="",$H28=""),"",IFERROR(MOD($H28-$G28,1)*24-$I28,0))</f>
        <v/>
      </c>
      <c r="K28" s="9">
        <f>IF($D28="","",IFERROR(VLOOKUP($D28,'Référentiels'!$A$4:$D$103,4,FALSE),0))</f>
        <v/>
      </c>
      <c r="L28" s="9">
        <f>IF($J28="","",$J28-$K28)</f>
        <v/>
      </c>
      <c r="M28" s="6" t="n"/>
      <c r="N28" s="10">
        <f>IF($D28="","",IFERROR(VLOOKUP($D28,'Référentiels'!$A$4:$D$103,3,FALSE),0))</f>
        <v/>
      </c>
      <c r="O28" s="10">
        <f>IF(OR($J28="",$N28=""),"",$J28*$N28)</f>
        <v/>
      </c>
      <c r="P28" s="4">
        <f>IF(AND($G28="",$H28="",$B28="",$D28=""),"",IF(OR($G28="",$H28=""),"À compléter",IF($J28&lt;0,"Erreur horaire",IF($J28&gt;10,"Amplitude élevée","OK"))))</f>
        <v/>
      </c>
    </row>
    <row r="29">
      <c r="A29" s="11">
        <f>IF($B29="","",ROW()-3)</f>
        <v/>
      </c>
      <c r="B29" s="5" t="n"/>
      <c r="C29" s="11">
        <f>IF($B29="","",IF(MOD($B29-46083,7)=0,"Lundi",IF(MOD($B29-46083,7)=1,"Mardi",IF(MOD($B29-46083,7)=2,"Mercredi",IF(MOD($B29-46083,7)=3,"Jeudi",IF(MOD($B29-46083,7)=4,"Vendredi",IF(MOD($B29-46083,7)=5,"Samedi","Dimanche")))))))</f>
        <v/>
      </c>
      <c r="D29" s="6" t="n"/>
      <c r="E29" s="6" t="n"/>
      <c r="F29" s="6" t="n"/>
      <c r="G29" s="7" t="n"/>
      <c r="H29" s="7" t="n"/>
      <c r="I29" s="8" t="n"/>
      <c r="J29" s="12">
        <f>IF(OR($G29="",$H29=""),"",IFERROR(MOD($H29-$G29,1)*24-$I29,0))</f>
        <v/>
      </c>
      <c r="K29" s="12">
        <f>IF($D29="","",IFERROR(VLOOKUP($D29,'Référentiels'!$A$4:$D$103,4,FALSE),0))</f>
        <v/>
      </c>
      <c r="L29" s="12">
        <f>IF($J29="","",$J29-$K29)</f>
        <v/>
      </c>
      <c r="M29" s="6" t="n"/>
      <c r="N29" s="13">
        <f>IF($D29="","",IFERROR(VLOOKUP($D29,'Référentiels'!$A$4:$D$103,3,FALSE),0))</f>
        <v/>
      </c>
      <c r="O29" s="13">
        <f>IF(OR($J29="",$N29=""),"",$J29*$N29)</f>
        <v/>
      </c>
      <c r="P29" s="11">
        <f>IF(AND($G29="",$H29="",$B29="",$D29=""),"",IF(OR($G29="",$H29=""),"À compléter",IF($J29&lt;0,"Erreur horaire",IF($J29&gt;10,"Amplitude élevée","OK"))))</f>
        <v/>
      </c>
    </row>
    <row r="30">
      <c r="A30" s="4">
        <f>IF($B30="","",ROW()-3)</f>
        <v/>
      </c>
      <c r="B30" s="5" t="n"/>
      <c r="C30" s="4">
        <f>IF($B30="","",IF(MOD($B30-46083,7)=0,"Lundi",IF(MOD($B30-46083,7)=1,"Mardi",IF(MOD($B30-46083,7)=2,"Mercredi",IF(MOD($B30-46083,7)=3,"Jeudi",IF(MOD($B30-46083,7)=4,"Vendredi",IF(MOD($B30-46083,7)=5,"Samedi","Dimanche")))))))</f>
        <v/>
      </c>
      <c r="D30" s="6" t="n"/>
      <c r="E30" s="6" t="n"/>
      <c r="F30" s="6" t="n"/>
      <c r="G30" s="7" t="n"/>
      <c r="H30" s="7" t="n"/>
      <c r="I30" s="8" t="n"/>
      <c r="J30" s="9">
        <f>IF(OR($G30="",$H30=""),"",IFERROR(MOD($H30-$G30,1)*24-$I30,0))</f>
        <v/>
      </c>
      <c r="K30" s="9">
        <f>IF($D30="","",IFERROR(VLOOKUP($D30,'Référentiels'!$A$4:$D$103,4,FALSE),0))</f>
        <v/>
      </c>
      <c r="L30" s="9">
        <f>IF($J30="","",$J30-$K30)</f>
        <v/>
      </c>
      <c r="M30" s="6" t="n"/>
      <c r="N30" s="10">
        <f>IF($D30="","",IFERROR(VLOOKUP($D30,'Référentiels'!$A$4:$D$103,3,FALSE),0))</f>
        <v/>
      </c>
      <c r="O30" s="10">
        <f>IF(OR($J30="",$N30=""),"",$J30*$N30)</f>
        <v/>
      </c>
      <c r="P30" s="4">
        <f>IF(AND($G30="",$H30="",$B30="",$D30=""),"",IF(OR($G30="",$H30=""),"À compléter",IF($J30&lt;0,"Erreur horaire",IF($J30&gt;10,"Amplitude élevée","OK"))))</f>
        <v/>
      </c>
    </row>
    <row r="31">
      <c r="A31" s="11">
        <f>IF($B31="","",ROW()-3)</f>
        <v/>
      </c>
      <c r="B31" s="5" t="n"/>
      <c r="C31" s="11">
        <f>IF($B31="","",IF(MOD($B31-46083,7)=0,"Lundi",IF(MOD($B31-46083,7)=1,"Mardi",IF(MOD($B31-46083,7)=2,"Mercredi",IF(MOD($B31-46083,7)=3,"Jeudi",IF(MOD($B31-46083,7)=4,"Vendredi",IF(MOD($B31-46083,7)=5,"Samedi","Dimanche")))))))</f>
        <v/>
      </c>
      <c r="D31" s="6" t="n"/>
      <c r="E31" s="6" t="n"/>
      <c r="F31" s="6" t="n"/>
      <c r="G31" s="7" t="n"/>
      <c r="H31" s="7" t="n"/>
      <c r="I31" s="8" t="n"/>
      <c r="J31" s="12">
        <f>IF(OR($G31="",$H31=""),"",IFERROR(MOD($H31-$G31,1)*24-$I31,0))</f>
        <v/>
      </c>
      <c r="K31" s="12">
        <f>IF($D31="","",IFERROR(VLOOKUP($D31,'Référentiels'!$A$4:$D$103,4,FALSE),0))</f>
        <v/>
      </c>
      <c r="L31" s="12">
        <f>IF($J31="","",$J31-$K31)</f>
        <v/>
      </c>
      <c r="M31" s="6" t="n"/>
      <c r="N31" s="13">
        <f>IF($D31="","",IFERROR(VLOOKUP($D31,'Référentiels'!$A$4:$D$103,3,FALSE),0))</f>
        <v/>
      </c>
      <c r="O31" s="13">
        <f>IF(OR($J31="",$N31=""),"",$J31*$N31)</f>
        <v/>
      </c>
      <c r="P31" s="11">
        <f>IF(AND($G31="",$H31="",$B31="",$D31=""),"",IF(OR($G31="",$H31=""),"À compléter",IF($J31&lt;0,"Erreur horaire",IF($J31&gt;10,"Amplitude élevée","OK"))))</f>
        <v/>
      </c>
    </row>
    <row r="32">
      <c r="A32" s="4">
        <f>IF($B32="","",ROW()-3)</f>
        <v/>
      </c>
      <c r="B32" s="5" t="n"/>
      <c r="C32" s="4">
        <f>IF($B32="","",IF(MOD($B32-46083,7)=0,"Lundi",IF(MOD($B32-46083,7)=1,"Mardi",IF(MOD($B32-46083,7)=2,"Mercredi",IF(MOD($B32-46083,7)=3,"Jeudi",IF(MOD($B32-46083,7)=4,"Vendredi",IF(MOD($B32-46083,7)=5,"Samedi","Dimanche")))))))</f>
        <v/>
      </c>
      <c r="D32" s="6" t="n"/>
      <c r="E32" s="6" t="n"/>
      <c r="F32" s="6" t="n"/>
      <c r="G32" s="7" t="n"/>
      <c r="H32" s="7" t="n"/>
      <c r="I32" s="8" t="n"/>
      <c r="J32" s="9">
        <f>IF(OR($G32="",$H32=""),"",IFERROR(MOD($H32-$G32,1)*24-$I32,0))</f>
        <v/>
      </c>
      <c r="K32" s="9">
        <f>IF($D32="","",IFERROR(VLOOKUP($D32,'Référentiels'!$A$4:$D$103,4,FALSE),0))</f>
        <v/>
      </c>
      <c r="L32" s="9">
        <f>IF($J32="","",$J32-$K32)</f>
        <v/>
      </c>
      <c r="M32" s="6" t="n"/>
      <c r="N32" s="10">
        <f>IF($D32="","",IFERROR(VLOOKUP($D32,'Référentiels'!$A$4:$D$103,3,FALSE),0))</f>
        <v/>
      </c>
      <c r="O32" s="10">
        <f>IF(OR($J32="",$N32=""),"",$J32*$N32)</f>
        <v/>
      </c>
      <c r="P32" s="4">
        <f>IF(AND($G32="",$H32="",$B32="",$D32=""),"",IF(OR($G32="",$H32=""),"À compléter",IF($J32&lt;0,"Erreur horaire",IF($J32&gt;10,"Amplitude élevée","OK"))))</f>
        <v/>
      </c>
    </row>
    <row r="33">
      <c r="A33" s="11">
        <f>IF($B33="","",ROW()-3)</f>
        <v/>
      </c>
      <c r="B33" s="5" t="n"/>
      <c r="C33" s="11">
        <f>IF($B33="","",IF(MOD($B33-46083,7)=0,"Lundi",IF(MOD($B33-46083,7)=1,"Mardi",IF(MOD($B33-46083,7)=2,"Mercredi",IF(MOD($B33-46083,7)=3,"Jeudi",IF(MOD($B33-46083,7)=4,"Vendredi",IF(MOD($B33-46083,7)=5,"Samedi","Dimanche")))))))</f>
        <v/>
      </c>
      <c r="D33" s="6" t="n"/>
      <c r="E33" s="6" t="n"/>
      <c r="F33" s="6" t="n"/>
      <c r="G33" s="7" t="n"/>
      <c r="H33" s="7" t="n"/>
      <c r="I33" s="8" t="n"/>
      <c r="J33" s="12">
        <f>IF(OR($G33="",$H33=""),"",IFERROR(MOD($H33-$G33,1)*24-$I33,0))</f>
        <v/>
      </c>
      <c r="K33" s="12">
        <f>IF($D33="","",IFERROR(VLOOKUP($D33,'Référentiels'!$A$4:$D$103,4,FALSE),0))</f>
        <v/>
      </c>
      <c r="L33" s="12">
        <f>IF($J33="","",$J33-$K33)</f>
        <v/>
      </c>
      <c r="M33" s="6" t="n"/>
      <c r="N33" s="13">
        <f>IF($D33="","",IFERROR(VLOOKUP($D33,'Référentiels'!$A$4:$D$103,3,FALSE),0))</f>
        <v/>
      </c>
      <c r="O33" s="13">
        <f>IF(OR($J33="",$N33=""),"",$J33*$N33)</f>
        <v/>
      </c>
      <c r="P33" s="11">
        <f>IF(AND($G33="",$H33="",$B33="",$D33=""),"",IF(OR($G33="",$H33=""),"À compléter",IF($J33&lt;0,"Erreur horaire",IF($J33&gt;10,"Amplitude élevée","OK"))))</f>
        <v/>
      </c>
    </row>
    <row r="34">
      <c r="A34" s="4">
        <f>IF($B34="","",ROW()-3)</f>
        <v/>
      </c>
      <c r="B34" s="5" t="n"/>
      <c r="C34" s="4">
        <f>IF($B34="","",IF(MOD($B34-46083,7)=0,"Lundi",IF(MOD($B34-46083,7)=1,"Mardi",IF(MOD($B34-46083,7)=2,"Mercredi",IF(MOD($B34-46083,7)=3,"Jeudi",IF(MOD($B34-46083,7)=4,"Vendredi",IF(MOD($B34-46083,7)=5,"Samedi","Dimanche")))))))</f>
        <v/>
      </c>
      <c r="D34" s="6" t="n"/>
      <c r="E34" s="6" t="n"/>
      <c r="F34" s="6" t="n"/>
      <c r="G34" s="7" t="n"/>
      <c r="H34" s="7" t="n"/>
      <c r="I34" s="8" t="n"/>
      <c r="J34" s="9">
        <f>IF(OR($G34="",$H34=""),"",IFERROR(MOD($H34-$G34,1)*24-$I34,0))</f>
        <v/>
      </c>
      <c r="K34" s="9">
        <f>IF($D34="","",IFERROR(VLOOKUP($D34,'Référentiels'!$A$4:$D$103,4,FALSE),0))</f>
        <v/>
      </c>
      <c r="L34" s="9">
        <f>IF($J34="","",$J34-$K34)</f>
        <v/>
      </c>
      <c r="M34" s="6" t="n"/>
      <c r="N34" s="10">
        <f>IF($D34="","",IFERROR(VLOOKUP($D34,'Référentiels'!$A$4:$D$103,3,FALSE),0))</f>
        <v/>
      </c>
      <c r="O34" s="10">
        <f>IF(OR($J34="",$N34=""),"",$J34*$N34)</f>
        <v/>
      </c>
      <c r="P34" s="4">
        <f>IF(AND($G34="",$H34="",$B34="",$D34=""),"",IF(OR($G34="",$H34=""),"À compléter",IF($J34&lt;0,"Erreur horaire",IF($J34&gt;10,"Amplitude élevée","OK"))))</f>
        <v/>
      </c>
    </row>
    <row r="35">
      <c r="A35" s="11">
        <f>IF($B35="","",ROW()-3)</f>
        <v/>
      </c>
      <c r="B35" s="5" t="n"/>
      <c r="C35" s="11">
        <f>IF($B35="","",IF(MOD($B35-46083,7)=0,"Lundi",IF(MOD($B35-46083,7)=1,"Mardi",IF(MOD($B35-46083,7)=2,"Mercredi",IF(MOD($B35-46083,7)=3,"Jeudi",IF(MOD($B35-46083,7)=4,"Vendredi",IF(MOD($B35-46083,7)=5,"Samedi","Dimanche")))))))</f>
        <v/>
      </c>
      <c r="D35" s="6" t="n"/>
      <c r="E35" s="6" t="n"/>
      <c r="F35" s="6" t="n"/>
      <c r="G35" s="7" t="n"/>
      <c r="H35" s="7" t="n"/>
      <c r="I35" s="8" t="n"/>
      <c r="J35" s="12">
        <f>IF(OR($G35="",$H35=""),"",IFERROR(MOD($H35-$G35,1)*24-$I35,0))</f>
        <v/>
      </c>
      <c r="K35" s="12">
        <f>IF($D35="","",IFERROR(VLOOKUP($D35,'Référentiels'!$A$4:$D$103,4,FALSE),0))</f>
        <v/>
      </c>
      <c r="L35" s="12">
        <f>IF($J35="","",$J35-$K35)</f>
        <v/>
      </c>
      <c r="M35" s="6" t="n"/>
      <c r="N35" s="13">
        <f>IF($D35="","",IFERROR(VLOOKUP($D35,'Référentiels'!$A$4:$D$103,3,FALSE),0))</f>
        <v/>
      </c>
      <c r="O35" s="13">
        <f>IF(OR($J35="",$N35=""),"",$J35*$N35)</f>
        <v/>
      </c>
      <c r="P35" s="11">
        <f>IF(AND($G35="",$H35="",$B35="",$D35=""),"",IF(OR($G35="",$H35=""),"À compléter",IF($J35&lt;0,"Erreur horaire",IF($J35&gt;10,"Amplitude élevée","OK"))))</f>
        <v/>
      </c>
    </row>
    <row r="36">
      <c r="A36" s="4">
        <f>IF($B36="","",ROW()-3)</f>
        <v/>
      </c>
      <c r="B36" s="5" t="n"/>
      <c r="C36" s="4">
        <f>IF($B36="","",IF(MOD($B36-46083,7)=0,"Lundi",IF(MOD($B36-46083,7)=1,"Mardi",IF(MOD($B36-46083,7)=2,"Mercredi",IF(MOD($B36-46083,7)=3,"Jeudi",IF(MOD($B36-46083,7)=4,"Vendredi",IF(MOD($B36-46083,7)=5,"Samedi","Dimanche")))))))</f>
        <v/>
      </c>
      <c r="D36" s="6" t="n"/>
      <c r="E36" s="6" t="n"/>
      <c r="F36" s="6" t="n"/>
      <c r="G36" s="7" t="n"/>
      <c r="H36" s="7" t="n"/>
      <c r="I36" s="8" t="n"/>
      <c r="J36" s="9">
        <f>IF(OR($G36="",$H36=""),"",IFERROR(MOD($H36-$G36,1)*24-$I36,0))</f>
        <v/>
      </c>
      <c r="K36" s="9">
        <f>IF($D36="","",IFERROR(VLOOKUP($D36,'Référentiels'!$A$4:$D$103,4,FALSE),0))</f>
        <v/>
      </c>
      <c r="L36" s="9">
        <f>IF($J36="","",$J36-$K36)</f>
        <v/>
      </c>
      <c r="M36" s="6" t="n"/>
      <c r="N36" s="10">
        <f>IF($D36="","",IFERROR(VLOOKUP($D36,'Référentiels'!$A$4:$D$103,3,FALSE),0))</f>
        <v/>
      </c>
      <c r="O36" s="10">
        <f>IF(OR($J36="",$N36=""),"",$J36*$N36)</f>
        <v/>
      </c>
      <c r="P36" s="4">
        <f>IF(AND($G36="",$H36="",$B36="",$D36=""),"",IF(OR($G36="",$H36=""),"À compléter",IF($J36&lt;0,"Erreur horaire",IF($J36&gt;10,"Amplitude élevée","OK"))))</f>
        <v/>
      </c>
    </row>
    <row r="37">
      <c r="A37" s="11">
        <f>IF($B37="","",ROW()-3)</f>
        <v/>
      </c>
      <c r="B37" s="5" t="n"/>
      <c r="C37" s="11">
        <f>IF($B37="","",IF(MOD($B37-46083,7)=0,"Lundi",IF(MOD($B37-46083,7)=1,"Mardi",IF(MOD($B37-46083,7)=2,"Mercredi",IF(MOD($B37-46083,7)=3,"Jeudi",IF(MOD($B37-46083,7)=4,"Vendredi",IF(MOD($B37-46083,7)=5,"Samedi","Dimanche")))))))</f>
        <v/>
      </c>
      <c r="D37" s="6" t="n"/>
      <c r="E37" s="6" t="n"/>
      <c r="F37" s="6" t="n"/>
      <c r="G37" s="7" t="n"/>
      <c r="H37" s="7" t="n"/>
      <c r="I37" s="8" t="n"/>
      <c r="J37" s="12">
        <f>IF(OR($G37="",$H37=""),"",IFERROR(MOD($H37-$G37,1)*24-$I37,0))</f>
        <v/>
      </c>
      <c r="K37" s="12">
        <f>IF($D37="","",IFERROR(VLOOKUP($D37,'Référentiels'!$A$4:$D$103,4,FALSE),0))</f>
        <v/>
      </c>
      <c r="L37" s="12">
        <f>IF($J37="","",$J37-$K37)</f>
        <v/>
      </c>
      <c r="M37" s="6" t="n"/>
      <c r="N37" s="13">
        <f>IF($D37="","",IFERROR(VLOOKUP($D37,'Référentiels'!$A$4:$D$103,3,FALSE),0))</f>
        <v/>
      </c>
      <c r="O37" s="13">
        <f>IF(OR($J37="",$N37=""),"",$J37*$N37)</f>
        <v/>
      </c>
      <c r="P37" s="11">
        <f>IF(AND($G37="",$H37="",$B37="",$D37=""),"",IF(OR($G37="",$H37=""),"À compléter",IF($J37&lt;0,"Erreur horaire",IF($J37&gt;10,"Amplitude élevée","OK"))))</f>
        <v/>
      </c>
    </row>
    <row r="38">
      <c r="A38" s="4">
        <f>IF($B38="","",ROW()-3)</f>
        <v/>
      </c>
      <c r="B38" s="5" t="n"/>
      <c r="C38" s="4">
        <f>IF($B38="","",IF(MOD($B38-46083,7)=0,"Lundi",IF(MOD($B38-46083,7)=1,"Mardi",IF(MOD($B38-46083,7)=2,"Mercredi",IF(MOD($B38-46083,7)=3,"Jeudi",IF(MOD($B38-46083,7)=4,"Vendredi",IF(MOD($B38-46083,7)=5,"Samedi","Dimanche")))))))</f>
        <v/>
      </c>
      <c r="D38" s="6" t="n"/>
      <c r="E38" s="6" t="n"/>
      <c r="F38" s="6" t="n"/>
      <c r="G38" s="7" t="n"/>
      <c r="H38" s="7" t="n"/>
      <c r="I38" s="8" t="n"/>
      <c r="J38" s="9">
        <f>IF(OR($G38="",$H38=""),"",IFERROR(MOD($H38-$G38,1)*24-$I38,0))</f>
        <v/>
      </c>
      <c r="K38" s="9">
        <f>IF($D38="","",IFERROR(VLOOKUP($D38,'Référentiels'!$A$4:$D$103,4,FALSE),0))</f>
        <v/>
      </c>
      <c r="L38" s="9">
        <f>IF($J38="","",$J38-$K38)</f>
        <v/>
      </c>
      <c r="M38" s="6" t="n"/>
      <c r="N38" s="10">
        <f>IF($D38="","",IFERROR(VLOOKUP($D38,'Référentiels'!$A$4:$D$103,3,FALSE),0))</f>
        <v/>
      </c>
      <c r="O38" s="10">
        <f>IF(OR($J38="",$N38=""),"",$J38*$N38)</f>
        <v/>
      </c>
      <c r="P38" s="4">
        <f>IF(AND($G38="",$H38="",$B38="",$D38=""),"",IF(OR($G38="",$H38=""),"À compléter",IF($J38&lt;0,"Erreur horaire",IF($J38&gt;10,"Amplitude élevée","OK"))))</f>
        <v/>
      </c>
    </row>
    <row r="39">
      <c r="A39" s="11">
        <f>IF($B39="","",ROW()-3)</f>
        <v/>
      </c>
      <c r="B39" s="5" t="n"/>
      <c r="C39" s="11">
        <f>IF($B39="","",IF(MOD($B39-46083,7)=0,"Lundi",IF(MOD($B39-46083,7)=1,"Mardi",IF(MOD($B39-46083,7)=2,"Mercredi",IF(MOD($B39-46083,7)=3,"Jeudi",IF(MOD($B39-46083,7)=4,"Vendredi",IF(MOD($B39-46083,7)=5,"Samedi","Dimanche")))))))</f>
        <v/>
      </c>
      <c r="D39" s="6" t="n"/>
      <c r="E39" s="6" t="n"/>
      <c r="F39" s="6" t="n"/>
      <c r="G39" s="7" t="n"/>
      <c r="H39" s="7" t="n"/>
      <c r="I39" s="8" t="n"/>
      <c r="J39" s="12">
        <f>IF(OR($G39="",$H39=""),"",IFERROR(MOD($H39-$G39,1)*24-$I39,0))</f>
        <v/>
      </c>
      <c r="K39" s="12">
        <f>IF($D39="","",IFERROR(VLOOKUP($D39,'Référentiels'!$A$4:$D$103,4,FALSE),0))</f>
        <v/>
      </c>
      <c r="L39" s="12">
        <f>IF($J39="","",$J39-$K39)</f>
        <v/>
      </c>
      <c r="M39" s="6" t="n"/>
      <c r="N39" s="13">
        <f>IF($D39="","",IFERROR(VLOOKUP($D39,'Référentiels'!$A$4:$D$103,3,FALSE),0))</f>
        <v/>
      </c>
      <c r="O39" s="13">
        <f>IF(OR($J39="",$N39=""),"",$J39*$N39)</f>
        <v/>
      </c>
      <c r="P39" s="11">
        <f>IF(AND($G39="",$H39="",$B39="",$D39=""),"",IF(OR($G39="",$H39=""),"À compléter",IF($J39&lt;0,"Erreur horaire",IF($J39&gt;10,"Amplitude élevée","OK"))))</f>
        <v/>
      </c>
    </row>
    <row r="40">
      <c r="A40" s="4">
        <f>IF($B40="","",ROW()-3)</f>
        <v/>
      </c>
      <c r="B40" s="5" t="n"/>
      <c r="C40" s="4">
        <f>IF($B40="","",IF(MOD($B40-46083,7)=0,"Lundi",IF(MOD($B40-46083,7)=1,"Mardi",IF(MOD($B40-46083,7)=2,"Mercredi",IF(MOD($B40-46083,7)=3,"Jeudi",IF(MOD($B40-46083,7)=4,"Vendredi",IF(MOD($B40-46083,7)=5,"Samedi","Dimanche")))))))</f>
        <v/>
      </c>
      <c r="D40" s="6" t="n"/>
      <c r="E40" s="6" t="n"/>
      <c r="F40" s="6" t="n"/>
      <c r="G40" s="7" t="n"/>
      <c r="H40" s="7" t="n"/>
      <c r="I40" s="8" t="n"/>
      <c r="J40" s="9">
        <f>IF(OR($G40="",$H40=""),"",IFERROR(MOD($H40-$G40,1)*24-$I40,0))</f>
        <v/>
      </c>
      <c r="K40" s="9">
        <f>IF($D40="","",IFERROR(VLOOKUP($D40,'Référentiels'!$A$4:$D$103,4,FALSE),0))</f>
        <v/>
      </c>
      <c r="L40" s="9">
        <f>IF($J40="","",$J40-$K40)</f>
        <v/>
      </c>
      <c r="M40" s="6" t="n"/>
      <c r="N40" s="10">
        <f>IF($D40="","",IFERROR(VLOOKUP($D40,'Référentiels'!$A$4:$D$103,3,FALSE),0))</f>
        <v/>
      </c>
      <c r="O40" s="10">
        <f>IF(OR($J40="",$N40=""),"",$J40*$N40)</f>
        <v/>
      </c>
      <c r="P40" s="4">
        <f>IF(AND($G40="",$H40="",$B40="",$D40=""),"",IF(OR($G40="",$H40=""),"À compléter",IF($J40&lt;0,"Erreur horaire",IF($J40&gt;10,"Amplitude élevée","OK"))))</f>
        <v/>
      </c>
    </row>
    <row r="41">
      <c r="A41" s="11">
        <f>IF($B41="","",ROW()-3)</f>
        <v/>
      </c>
      <c r="B41" s="5" t="n"/>
      <c r="C41" s="11">
        <f>IF($B41="","",IF(MOD($B41-46083,7)=0,"Lundi",IF(MOD($B41-46083,7)=1,"Mardi",IF(MOD($B41-46083,7)=2,"Mercredi",IF(MOD($B41-46083,7)=3,"Jeudi",IF(MOD($B41-46083,7)=4,"Vendredi",IF(MOD($B41-46083,7)=5,"Samedi","Dimanche")))))))</f>
        <v/>
      </c>
      <c r="D41" s="6" t="n"/>
      <c r="E41" s="6" t="n"/>
      <c r="F41" s="6" t="n"/>
      <c r="G41" s="7" t="n"/>
      <c r="H41" s="7" t="n"/>
      <c r="I41" s="8" t="n"/>
      <c r="J41" s="12">
        <f>IF(OR($G41="",$H41=""),"",IFERROR(MOD($H41-$G41,1)*24-$I41,0))</f>
        <v/>
      </c>
      <c r="K41" s="12">
        <f>IF($D41="","",IFERROR(VLOOKUP($D41,'Référentiels'!$A$4:$D$103,4,FALSE),0))</f>
        <v/>
      </c>
      <c r="L41" s="12">
        <f>IF($J41="","",$J41-$K41)</f>
        <v/>
      </c>
      <c r="M41" s="6" t="n"/>
      <c r="N41" s="13">
        <f>IF($D41="","",IFERROR(VLOOKUP($D41,'Référentiels'!$A$4:$D$103,3,FALSE),0))</f>
        <v/>
      </c>
      <c r="O41" s="13">
        <f>IF(OR($J41="",$N41=""),"",$J41*$N41)</f>
        <v/>
      </c>
      <c r="P41" s="11">
        <f>IF(AND($G41="",$H41="",$B41="",$D41=""),"",IF(OR($G41="",$H41=""),"À compléter",IF($J41&lt;0,"Erreur horaire",IF($J41&gt;10,"Amplitude élevée","OK"))))</f>
        <v/>
      </c>
    </row>
    <row r="42">
      <c r="A42" s="4">
        <f>IF($B42="","",ROW()-3)</f>
        <v/>
      </c>
      <c r="B42" s="5" t="n"/>
      <c r="C42" s="4">
        <f>IF($B42="","",IF(MOD($B42-46083,7)=0,"Lundi",IF(MOD($B42-46083,7)=1,"Mardi",IF(MOD($B42-46083,7)=2,"Mercredi",IF(MOD($B42-46083,7)=3,"Jeudi",IF(MOD($B42-46083,7)=4,"Vendredi",IF(MOD($B42-46083,7)=5,"Samedi","Dimanche")))))))</f>
        <v/>
      </c>
      <c r="D42" s="6" t="n"/>
      <c r="E42" s="6" t="n"/>
      <c r="F42" s="6" t="n"/>
      <c r="G42" s="7" t="n"/>
      <c r="H42" s="7" t="n"/>
      <c r="I42" s="8" t="n"/>
      <c r="J42" s="9">
        <f>IF(OR($G42="",$H42=""),"",IFERROR(MOD($H42-$G42,1)*24-$I42,0))</f>
        <v/>
      </c>
      <c r="K42" s="9">
        <f>IF($D42="","",IFERROR(VLOOKUP($D42,'Référentiels'!$A$4:$D$103,4,FALSE),0))</f>
        <v/>
      </c>
      <c r="L42" s="9">
        <f>IF($J42="","",$J42-$K42)</f>
        <v/>
      </c>
      <c r="M42" s="6" t="n"/>
      <c r="N42" s="10">
        <f>IF($D42="","",IFERROR(VLOOKUP($D42,'Référentiels'!$A$4:$D$103,3,FALSE),0))</f>
        <v/>
      </c>
      <c r="O42" s="10">
        <f>IF(OR($J42="",$N42=""),"",$J42*$N42)</f>
        <v/>
      </c>
      <c r="P42" s="4">
        <f>IF(AND($G42="",$H42="",$B42="",$D42=""),"",IF(OR($G42="",$H42=""),"À compléter",IF($J42&lt;0,"Erreur horaire",IF($J42&gt;10,"Amplitude élevée","OK"))))</f>
        <v/>
      </c>
    </row>
    <row r="43">
      <c r="A43" s="11">
        <f>IF($B43="","",ROW()-3)</f>
        <v/>
      </c>
      <c r="B43" s="5" t="n"/>
      <c r="C43" s="11">
        <f>IF($B43="","",IF(MOD($B43-46083,7)=0,"Lundi",IF(MOD($B43-46083,7)=1,"Mardi",IF(MOD($B43-46083,7)=2,"Mercredi",IF(MOD($B43-46083,7)=3,"Jeudi",IF(MOD($B43-46083,7)=4,"Vendredi",IF(MOD($B43-46083,7)=5,"Samedi","Dimanche")))))))</f>
        <v/>
      </c>
      <c r="D43" s="6" t="n"/>
      <c r="E43" s="6" t="n"/>
      <c r="F43" s="6" t="n"/>
      <c r="G43" s="7" t="n"/>
      <c r="H43" s="7" t="n"/>
      <c r="I43" s="8" t="n"/>
      <c r="J43" s="12">
        <f>IF(OR($G43="",$H43=""),"",IFERROR(MOD($H43-$G43,1)*24-$I43,0))</f>
        <v/>
      </c>
      <c r="K43" s="12">
        <f>IF($D43="","",IFERROR(VLOOKUP($D43,'Référentiels'!$A$4:$D$103,4,FALSE),0))</f>
        <v/>
      </c>
      <c r="L43" s="12">
        <f>IF($J43="","",$J43-$K43)</f>
        <v/>
      </c>
      <c r="M43" s="6" t="n"/>
      <c r="N43" s="13">
        <f>IF($D43="","",IFERROR(VLOOKUP($D43,'Référentiels'!$A$4:$D$103,3,FALSE),0))</f>
        <v/>
      </c>
      <c r="O43" s="13">
        <f>IF(OR($J43="",$N43=""),"",$J43*$N43)</f>
        <v/>
      </c>
      <c r="P43" s="11">
        <f>IF(AND($G43="",$H43="",$B43="",$D43=""),"",IF(OR($G43="",$H43=""),"À compléter",IF($J43&lt;0,"Erreur horaire",IF($J43&gt;10,"Amplitude élevée","OK"))))</f>
        <v/>
      </c>
    </row>
    <row r="44">
      <c r="A44" s="4">
        <f>IF($B44="","",ROW()-3)</f>
        <v/>
      </c>
      <c r="B44" s="5" t="n"/>
      <c r="C44" s="4">
        <f>IF($B44="","",IF(MOD($B44-46083,7)=0,"Lundi",IF(MOD($B44-46083,7)=1,"Mardi",IF(MOD($B44-46083,7)=2,"Mercredi",IF(MOD($B44-46083,7)=3,"Jeudi",IF(MOD($B44-46083,7)=4,"Vendredi",IF(MOD($B44-46083,7)=5,"Samedi","Dimanche")))))))</f>
        <v/>
      </c>
      <c r="D44" s="6" t="n"/>
      <c r="E44" s="6" t="n"/>
      <c r="F44" s="6" t="n"/>
      <c r="G44" s="7" t="n"/>
      <c r="H44" s="7" t="n"/>
      <c r="I44" s="8" t="n"/>
      <c r="J44" s="9">
        <f>IF(OR($G44="",$H44=""),"",IFERROR(MOD($H44-$G44,1)*24-$I44,0))</f>
        <v/>
      </c>
      <c r="K44" s="9">
        <f>IF($D44="","",IFERROR(VLOOKUP($D44,'Référentiels'!$A$4:$D$103,4,FALSE),0))</f>
        <v/>
      </c>
      <c r="L44" s="9">
        <f>IF($J44="","",$J44-$K44)</f>
        <v/>
      </c>
      <c r="M44" s="6" t="n"/>
      <c r="N44" s="10">
        <f>IF($D44="","",IFERROR(VLOOKUP($D44,'Référentiels'!$A$4:$D$103,3,FALSE),0))</f>
        <v/>
      </c>
      <c r="O44" s="10">
        <f>IF(OR($J44="",$N44=""),"",$J44*$N44)</f>
        <v/>
      </c>
      <c r="P44" s="4">
        <f>IF(AND($G44="",$H44="",$B44="",$D44=""),"",IF(OR($G44="",$H44=""),"À compléter",IF($J44&lt;0,"Erreur horaire",IF($J44&gt;10,"Amplitude élevée","OK"))))</f>
        <v/>
      </c>
    </row>
    <row r="45">
      <c r="A45" s="11">
        <f>IF($B45="","",ROW()-3)</f>
        <v/>
      </c>
      <c r="B45" s="5" t="n"/>
      <c r="C45" s="11">
        <f>IF($B45="","",IF(MOD($B45-46083,7)=0,"Lundi",IF(MOD($B45-46083,7)=1,"Mardi",IF(MOD($B45-46083,7)=2,"Mercredi",IF(MOD($B45-46083,7)=3,"Jeudi",IF(MOD($B45-46083,7)=4,"Vendredi",IF(MOD($B45-46083,7)=5,"Samedi","Dimanche")))))))</f>
        <v/>
      </c>
      <c r="D45" s="6" t="n"/>
      <c r="E45" s="6" t="n"/>
      <c r="F45" s="6" t="n"/>
      <c r="G45" s="7" t="n"/>
      <c r="H45" s="7" t="n"/>
      <c r="I45" s="8" t="n"/>
      <c r="J45" s="12">
        <f>IF(OR($G45="",$H45=""),"",IFERROR(MOD($H45-$G45,1)*24-$I45,0))</f>
        <v/>
      </c>
      <c r="K45" s="12">
        <f>IF($D45="","",IFERROR(VLOOKUP($D45,'Référentiels'!$A$4:$D$103,4,FALSE),0))</f>
        <v/>
      </c>
      <c r="L45" s="12">
        <f>IF($J45="","",$J45-$K45)</f>
        <v/>
      </c>
      <c r="M45" s="6" t="n"/>
      <c r="N45" s="13">
        <f>IF($D45="","",IFERROR(VLOOKUP($D45,'Référentiels'!$A$4:$D$103,3,FALSE),0))</f>
        <v/>
      </c>
      <c r="O45" s="13">
        <f>IF(OR($J45="",$N45=""),"",$J45*$N45)</f>
        <v/>
      </c>
      <c r="P45" s="11">
        <f>IF(AND($G45="",$H45="",$B45="",$D45=""),"",IF(OR($G45="",$H45=""),"À compléter",IF($J45&lt;0,"Erreur horaire",IF($J45&gt;10,"Amplitude élevée","OK"))))</f>
        <v/>
      </c>
    </row>
    <row r="46">
      <c r="A46" s="4">
        <f>IF($B46="","",ROW()-3)</f>
        <v/>
      </c>
      <c r="B46" s="5" t="n"/>
      <c r="C46" s="4">
        <f>IF($B46="","",IF(MOD($B46-46083,7)=0,"Lundi",IF(MOD($B46-46083,7)=1,"Mardi",IF(MOD($B46-46083,7)=2,"Mercredi",IF(MOD($B46-46083,7)=3,"Jeudi",IF(MOD($B46-46083,7)=4,"Vendredi",IF(MOD($B46-46083,7)=5,"Samedi","Dimanche")))))))</f>
        <v/>
      </c>
      <c r="D46" s="6" t="n"/>
      <c r="E46" s="6" t="n"/>
      <c r="F46" s="6" t="n"/>
      <c r="G46" s="7" t="n"/>
      <c r="H46" s="7" t="n"/>
      <c r="I46" s="8" t="n"/>
      <c r="J46" s="9">
        <f>IF(OR($G46="",$H46=""),"",IFERROR(MOD($H46-$G46,1)*24-$I46,0))</f>
        <v/>
      </c>
      <c r="K46" s="9">
        <f>IF($D46="","",IFERROR(VLOOKUP($D46,'Référentiels'!$A$4:$D$103,4,FALSE),0))</f>
        <v/>
      </c>
      <c r="L46" s="9">
        <f>IF($J46="","",$J46-$K46)</f>
        <v/>
      </c>
      <c r="M46" s="6" t="n"/>
      <c r="N46" s="10">
        <f>IF($D46="","",IFERROR(VLOOKUP($D46,'Référentiels'!$A$4:$D$103,3,FALSE),0))</f>
        <v/>
      </c>
      <c r="O46" s="10">
        <f>IF(OR($J46="",$N46=""),"",$J46*$N46)</f>
        <v/>
      </c>
      <c r="P46" s="4">
        <f>IF(AND($G46="",$H46="",$B46="",$D46=""),"",IF(OR($G46="",$H46=""),"À compléter",IF($J46&lt;0,"Erreur horaire",IF($J46&gt;10,"Amplitude élevée","OK"))))</f>
        <v/>
      </c>
    </row>
    <row r="47">
      <c r="A47" s="11">
        <f>IF($B47="","",ROW()-3)</f>
        <v/>
      </c>
      <c r="B47" s="5" t="n"/>
      <c r="C47" s="11">
        <f>IF($B47="","",IF(MOD($B47-46083,7)=0,"Lundi",IF(MOD($B47-46083,7)=1,"Mardi",IF(MOD($B47-46083,7)=2,"Mercredi",IF(MOD($B47-46083,7)=3,"Jeudi",IF(MOD($B47-46083,7)=4,"Vendredi",IF(MOD($B47-46083,7)=5,"Samedi","Dimanche")))))))</f>
        <v/>
      </c>
      <c r="D47" s="6" t="n"/>
      <c r="E47" s="6" t="n"/>
      <c r="F47" s="6" t="n"/>
      <c r="G47" s="7" t="n"/>
      <c r="H47" s="7" t="n"/>
      <c r="I47" s="8" t="n"/>
      <c r="J47" s="12">
        <f>IF(OR($G47="",$H47=""),"",IFERROR(MOD($H47-$G47,1)*24-$I47,0))</f>
        <v/>
      </c>
      <c r="K47" s="12">
        <f>IF($D47="","",IFERROR(VLOOKUP($D47,'Référentiels'!$A$4:$D$103,4,FALSE),0))</f>
        <v/>
      </c>
      <c r="L47" s="12">
        <f>IF($J47="","",$J47-$K47)</f>
        <v/>
      </c>
      <c r="M47" s="6" t="n"/>
      <c r="N47" s="13">
        <f>IF($D47="","",IFERROR(VLOOKUP($D47,'Référentiels'!$A$4:$D$103,3,FALSE),0))</f>
        <v/>
      </c>
      <c r="O47" s="13">
        <f>IF(OR($J47="",$N47=""),"",$J47*$N47)</f>
        <v/>
      </c>
      <c r="P47" s="11">
        <f>IF(AND($G47="",$H47="",$B47="",$D47=""),"",IF(OR($G47="",$H47=""),"À compléter",IF($J47&lt;0,"Erreur horaire",IF($J47&gt;10,"Amplitude élevée","OK"))))</f>
        <v/>
      </c>
    </row>
    <row r="48">
      <c r="A48" s="4">
        <f>IF($B48="","",ROW()-3)</f>
        <v/>
      </c>
      <c r="B48" s="5" t="n"/>
      <c r="C48" s="4">
        <f>IF($B48="","",IF(MOD($B48-46083,7)=0,"Lundi",IF(MOD($B48-46083,7)=1,"Mardi",IF(MOD($B48-46083,7)=2,"Mercredi",IF(MOD($B48-46083,7)=3,"Jeudi",IF(MOD($B48-46083,7)=4,"Vendredi",IF(MOD($B48-46083,7)=5,"Samedi","Dimanche")))))))</f>
        <v/>
      </c>
      <c r="D48" s="6" t="n"/>
      <c r="E48" s="6" t="n"/>
      <c r="F48" s="6" t="n"/>
      <c r="G48" s="7" t="n"/>
      <c r="H48" s="7" t="n"/>
      <c r="I48" s="8" t="n"/>
      <c r="J48" s="9">
        <f>IF(OR($G48="",$H48=""),"",IFERROR(MOD($H48-$G48,1)*24-$I48,0))</f>
        <v/>
      </c>
      <c r="K48" s="9">
        <f>IF($D48="","",IFERROR(VLOOKUP($D48,'Référentiels'!$A$4:$D$103,4,FALSE),0))</f>
        <v/>
      </c>
      <c r="L48" s="9">
        <f>IF($J48="","",$J48-$K48)</f>
        <v/>
      </c>
      <c r="M48" s="6" t="n"/>
      <c r="N48" s="10">
        <f>IF($D48="","",IFERROR(VLOOKUP($D48,'Référentiels'!$A$4:$D$103,3,FALSE),0))</f>
        <v/>
      </c>
      <c r="O48" s="10">
        <f>IF(OR($J48="",$N48=""),"",$J48*$N48)</f>
        <v/>
      </c>
      <c r="P48" s="4">
        <f>IF(AND($G48="",$H48="",$B48="",$D48=""),"",IF(OR($G48="",$H48=""),"À compléter",IF($J48&lt;0,"Erreur horaire",IF($J48&gt;10,"Amplitude élevée","OK"))))</f>
        <v/>
      </c>
    </row>
    <row r="49">
      <c r="A49" s="11">
        <f>IF($B49="","",ROW()-3)</f>
        <v/>
      </c>
      <c r="B49" s="5" t="n"/>
      <c r="C49" s="11">
        <f>IF($B49="","",IF(MOD($B49-46083,7)=0,"Lundi",IF(MOD($B49-46083,7)=1,"Mardi",IF(MOD($B49-46083,7)=2,"Mercredi",IF(MOD($B49-46083,7)=3,"Jeudi",IF(MOD($B49-46083,7)=4,"Vendredi",IF(MOD($B49-46083,7)=5,"Samedi","Dimanche")))))))</f>
        <v/>
      </c>
      <c r="D49" s="6" t="n"/>
      <c r="E49" s="6" t="n"/>
      <c r="F49" s="6" t="n"/>
      <c r="G49" s="7" t="n"/>
      <c r="H49" s="7" t="n"/>
      <c r="I49" s="8" t="n"/>
      <c r="J49" s="12">
        <f>IF(OR($G49="",$H49=""),"",IFERROR(MOD($H49-$G49,1)*24-$I49,0))</f>
        <v/>
      </c>
      <c r="K49" s="12">
        <f>IF($D49="","",IFERROR(VLOOKUP($D49,'Référentiels'!$A$4:$D$103,4,FALSE),0))</f>
        <v/>
      </c>
      <c r="L49" s="12">
        <f>IF($J49="","",$J49-$K49)</f>
        <v/>
      </c>
      <c r="M49" s="6" t="n"/>
      <c r="N49" s="13">
        <f>IF($D49="","",IFERROR(VLOOKUP($D49,'Référentiels'!$A$4:$D$103,3,FALSE),0))</f>
        <v/>
      </c>
      <c r="O49" s="13">
        <f>IF(OR($J49="",$N49=""),"",$J49*$N49)</f>
        <v/>
      </c>
      <c r="P49" s="11">
        <f>IF(AND($G49="",$H49="",$B49="",$D49=""),"",IF(OR($G49="",$H49=""),"À compléter",IF($J49&lt;0,"Erreur horaire",IF($J49&gt;10,"Amplitude élevée","OK"))))</f>
        <v/>
      </c>
    </row>
    <row r="50">
      <c r="A50" s="4">
        <f>IF($B50="","",ROW()-3)</f>
        <v/>
      </c>
      <c r="B50" s="5" t="n"/>
      <c r="C50" s="4">
        <f>IF($B50="","",IF(MOD($B50-46083,7)=0,"Lundi",IF(MOD($B50-46083,7)=1,"Mardi",IF(MOD($B50-46083,7)=2,"Mercredi",IF(MOD($B50-46083,7)=3,"Jeudi",IF(MOD($B50-46083,7)=4,"Vendredi",IF(MOD($B50-46083,7)=5,"Samedi","Dimanche")))))))</f>
        <v/>
      </c>
      <c r="D50" s="6" t="n"/>
      <c r="E50" s="6" t="n"/>
      <c r="F50" s="6" t="n"/>
      <c r="G50" s="7" t="n"/>
      <c r="H50" s="7" t="n"/>
      <c r="I50" s="8" t="n"/>
      <c r="J50" s="9">
        <f>IF(OR($G50="",$H50=""),"",IFERROR(MOD($H50-$G50,1)*24-$I50,0))</f>
        <v/>
      </c>
      <c r="K50" s="9">
        <f>IF($D50="","",IFERROR(VLOOKUP($D50,'Référentiels'!$A$4:$D$103,4,FALSE),0))</f>
        <v/>
      </c>
      <c r="L50" s="9">
        <f>IF($J50="","",$J50-$K50)</f>
        <v/>
      </c>
      <c r="M50" s="6" t="n"/>
      <c r="N50" s="10">
        <f>IF($D50="","",IFERROR(VLOOKUP($D50,'Référentiels'!$A$4:$D$103,3,FALSE),0))</f>
        <v/>
      </c>
      <c r="O50" s="10">
        <f>IF(OR($J50="",$N50=""),"",$J50*$N50)</f>
        <v/>
      </c>
      <c r="P50" s="4">
        <f>IF(AND($G50="",$H50="",$B50="",$D50=""),"",IF(OR($G50="",$H50=""),"À compléter",IF($J50&lt;0,"Erreur horaire",IF($J50&gt;10,"Amplitude élevée","OK"))))</f>
        <v/>
      </c>
    </row>
    <row r="51">
      <c r="A51" s="11">
        <f>IF($B51="","",ROW()-3)</f>
        <v/>
      </c>
      <c r="B51" s="5" t="n"/>
      <c r="C51" s="11">
        <f>IF($B51="","",IF(MOD($B51-46083,7)=0,"Lundi",IF(MOD($B51-46083,7)=1,"Mardi",IF(MOD($B51-46083,7)=2,"Mercredi",IF(MOD($B51-46083,7)=3,"Jeudi",IF(MOD($B51-46083,7)=4,"Vendredi",IF(MOD($B51-46083,7)=5,"Samedi","Dimanche")))))))</f>
        <v/>
      </c>
      <c r="D51" s="6" t="n"/>
      <c r="E51" s="6" t="n"/>
      <c r="F51" s="6" t="n"/>
      <c r="G51" s="7" t="n"/>
      <c r="H51" s="7" t="n"/>
      <c r="I51" s="8" t="n"/>
      <c r="J51" s="12">
        <f>IF(OR($G51="",$H51=""),"",IFERROR(MOD($H51-$G51,1)*24-$I51,0))</f>
        <v/>
      </c>
      <c r="K51" s="12">
        <f>IF($D51="","",IFERROR(VLOOKUP($D51,'Référentiels'!$A$4:$D$103,4,FALSE),0))</f>
        <v/>
      </c>
      <c r="L51" s="12">
        <f>IF($J51="","",$J51-$K51)</f>
        <v/>
      </c>
      <c r="M51" s="6" t="n"/>
      <c r="N51" s="13">
        <f>IF($D51="","",IFERROR(VLOOKUP($D51,'Référentiels'!$A$4:$D$103,3,FALSE),0))</f>
        <v/>
      </c>
      <c r="O51" s="13">
        <f>IF(OR($J51="",$N51=""),"",$J51*$N51)</f>
        <v/>
      </c>
      <c r="P51" s="11">
        <f>IF(AND($G51="",$H51="",$B51="",$D51=""),"",IF(OR($G51="",$H51=""),"À compléter",IF($J51&lt;0,"Erreur horaire",IF($J51&gt;10,"Amplitude élevée","OK"))))</f>
        <v/>
      </c>
    </row>
    <row r="52">
      <c r="A52" s="4">
        <f>IF($B52="","",ROW()-3)</f>
        <v/>
      </c>
      <c r="B52" s="5" t="n"/>
      <c r="C52" s="4">
        <f>IF($B52="","",IF(MOD($B52-46083,7)=0,"Lundi",IF(MOD($B52-46083,7)=1,"Mardi",IF(MOD($B52-46083,7)=2,"Mercredi",IF(MOD($B52-46083,7)=3,"Jeudi",IF(MOD($B52-46083,7)=4,"Vendredi",IF(MOD($B52-46083,7)=5,"Samedi","Dimanche")))))))</f>
        <v/>
      </c>
      <c r="D52" s="6" t="n"/>
      <c r="E52" s="6" t="n"/>
      <c r="F52" s="6" t="n"/>
      <c r="G52" s="7" t="n"/>
      <c r="H52" s="7" t="n"/>
      <c r="I52" s="8" t="n"/>
      <c r="J52" s="9">
        <f>IF(OR($G52="",$H52=""),"",IFERROR(MOD($H52-$G52,1)*24-$I52,0))</f>
        <v/>
      </c>
      <c r="K52" s="9">
        <f>IF($D52="","",IFERROR(VLOOKUP($D52,'Référentiels'!$A$4:$D$103,4,FALSE),0))</f>
        <v/>
      </c>
      <c r="L52" s="9">
        <f>IF($J52="","",$J52-$K52)</f>
        <v/>
      </c>
      <c r="M52" s="6" t="n"/>
      <c r="N52" s="10">
        <f>IF($D52="","",IFERROR(VLOOKUP($D52,'Référentiels'!$A$4:$D$103,3,FALSE),0))</f>
        <v/>
      </c>
      <c r="O52" s="10">
        <f>IF(OR($J52="",$N52=""),"",$J52*$N52)</f>
        <v/>
      </c>
      <c r="P52" s="4">
        <f>IF(AND($G52="",$H52="",$B52="",$D52=""),"",IF(OR($G52="",$H52=""),"À compléter",IF($J52&lt;0,"Erreur horaire",IF($J52&gt;10,"Amplitude élevée","OK"))))</f>
        <v/>
      </c>
    </row>
    <row r="53">
      <c r="A53" s="11">
        <f>IF($B53="","",ROW()-3)</f>
        <v/>
      </c>
      <c r="B53" s="5" t="n"/>
      <c r="C53" s="11">
        <f>IF($B53="","",IF(MOD($B53-46083,7)=0,"Lundi",IF(MOD($B53-46083,7)=1,"Mardi",IF(MOD($B53-46083,7)=2,"Mercredi",IF(MOD($B53-46083,7)=3,"Jeudi",IF(MOD($B53-46083,7)=4,"Vendredi",IF(MOD($B53-46083,7)=5,"Samedi","Dimanche")))))))</f>
        <v/>
      </c>
      <c r="D53" s="6" t="n"/>
      <c r="E53" s="6" t="n"/>
      <c r="F53" s="6" t="n"/>
      <c r="G53" s="7" t="n"/>
      <c r="H53" s="7" t="n"/>
      <c r="I53" s="8" t="n"/>
      <c r="J53" s="12">
        <f>IF(OR($G53="",$H53=""),"",IFERROR(MOD($H53-$G53,1)*24-$I53,0))</f>
        <v/>
      </c>
      <c r="K53" s="12">
        <f>IF($D53="","",IFERROR(VLOOKUP($D53,'Référentiels'!$A$4:$D$103,4,FALSE),0))</f>
        <v/>
      </c>
      <c r="L53" s="12">
        <f>IF($J53="","",$J53-$K53)</f>
        <v/>
      </c>
      <c r="M53" s="6" t="n"/>
      <c r="N53" s="13">
        <f>IF($D53="","",IFERROR(VLOOKUP($D53,'Référentiels'!$A$4:$D$103,3,FALSE),0))</f>
        <v/>
      </c>
      <c r="O53" s="13">
        <f>IF(OR($J53="",$N53=""),"",$J53*$N53)</f>
        <v/>
      </c>
      <c r="P53" s="11">
        <f>IF(AND($G53="",$H53="",$B53="",$D53=""),"",IF(OR($G53="",$H53=""),"À compléter",IF($J53&lt;0,"Erreur horaire",IF($J53&gt;10,"Amplitude élevée","OK"))))</f>
        <v/>
      </c>
    </row>
    <row r="54">
      <c r="A54" s="4">
        <f>IF($B54="","",ROW()-3)</f>
        <v/>
      </c>
      <c r="B54" s="5" t="n"/>
      <c r="C54" s="4">
        <f>IF($B54="","",IF(MOD($B54-46083,7)=0,"Lundi",IF(MOD($B54-46083,7)=1,"Mardi",IF(MOD($B54-46083,7)=2,"Mercredi",IF(MOD($B54-46083,7)=3,"Jeudi",IF(MOD($B54-46083,7)=4,"Vendredi",IF(MOD($B54-46083,7)=5,"Samedi","Dimanche")))))))</f>
        <v/>
      </c>
      <c r="D54" s="6" t="n"/>
      <c r="E54" s="6" t="n"/>
      <c r="F54" s="6" t="n"/>
      <c r="G54" s="7" t="n"/>
      <c r="H54" s="7" t="n"/>
      <c r="I54" s="8" t="n"/>
      <c r="J54" s="9">
        <f>IF(OR($G54="",$H54=""),"",IFERROR(MOD($H54-$G54,1)*24-$I54,0))</f>
        <v/>
      </c>
      <c r="K54" s="9">
        <f>IF($D54="","",IFERROR(VLOOKUP($D54,'Référentiels'!$A$4:$D$103,4,FALSE),0))</f>
        <v/>
      </c>
      <c r="L54" s="9">
        <f>IF($J54="","",$J54-$K54)</f>
        <v/>
      </c>
      <c r="M54" s="6" t="n"/>
      <c r="N54" s="10">
        <f>IF($D54="","",IFERROR(VLOOKUP($D54,'Référentiels'!$A$4:$D$103,3,FALSE),0))</f>
        <v/>
      </c>
      <c r="O54" s="10">
        <f>IF(OR($J54="",$N54=""),"",$J54*$N54)</f>
        <v/>
      </c>
      <c r="P54" s="4">
        <f>IF(AND($G54="",$H54="",$B54="",$D54=""),"",IF(OR($G54="",$H54=""),"À compléter",IF($J54&lt;0,"Erreur horaire",IF($J54&gt;10,"Amplitude élevée","OK"))))</f>
        <v/>
      </c>
    </row>
    <row r="55">
      <c r="A55" s="11">
        <f>IF($B55="","",ROW()-3)</f>
        <v/>
      </c>
      <c r="B55" s="5" t="n"/>
      <c r="C55" s="11">
        <f>IF($B55="","",IF(MOD($B55-46083,7)=0,"Lundi",IF(MOD($B55-46083,7)=1,"Mardi",IF(MOD($B55-46083,7)=2,"Mercredi",IF(MOD($B55-46083,7)=3,"Jeudi",IF(MOD($B55-46083,7)=4,"Vendredi",IF(MOD($B55-46083,7)=5,"Samedi","Dimanche")))))))</f>
        <v/>
      </c>
      <c r="D55" s="6" t="n"/>
      <c r="E55" s="6" t="n"/>
      <c r="F55" s="6" t="n"/>
      <c r="G55" s="7" t="n"/>
      <c r="H55" s="7" t="n"/>
      <c r="I55" s="8" t="n"/>
      <c r="J55" s="12">
        <f>IF(OR($G55="",$H55=""),"",IFERROR(MOD($H55-$G55,1)*24-$I55,0))</f>
        <v/>
      </c>
      <c r="K55" s="12">
        <f>IF($D55="","",IFERROR(VLOOKUP($D55,'Référentiels'!$A$4:$D$103,4,FALSE),0))</f>
        <v/>
      </c>
      <c r="L55" s="12">
        <f>IF($J55="","",$J55-$K55)</f>
        <v/>
      </c>
      <c r="M55" s="6" t="n"/>
      <c r="N55" s="13">
        <f>IF($D55="","",IFERROR(VLOOKUP($D55,'Référentiels'!$A$4:$D$103,3,FALSE),0))</f>
        <v/>
      </c>
      <c r="O55" s="13">
        <f>IF(OR($J55="",$N55=""),"",$J55*$N55)</f>
        <v/>
      </c>
      <c r="P55" s="11">
        <f>IF(AND($G55="",$H55="",$B55="",$D55=""),"",IF(OR($G55="",$H55=""),"À compléter",IF($J55&lt;0,"Erreur horaire",IF($J55&gt;10,"Amplitude élevée","OK"))))</f>
        <v/>
      </c>
    </row>
    <row r="56">
      <c r="A56" s="4">
        <f>IF($B56="","",ROW()-3)</f>
        <v/>
      </c>
      <c r="B56" s="5" t="n"/>
      <c r="C56" s="4">
        <f>IF($B56="","",IF(MOD($B56-46083,7)=0,"Lundi",IF(MOD($B56-46083,7)=1,"Mardi",IF(MOD($B56-46083,7)=2,"Mercredi",IF(MOD($B56-46083,7)=3,"Jeudi",IF(MOD($B56-46083,7)=4,"Vendredi",IF(MOD($B56-46083,7)=5,"Samedi","Dimanche")))))))</f>
        <v/>
      </c>
      <c r="D56" s="6" t="n"/>
      <c r="E56" s="6" t="n"/>
      <c r="F56" s="6" t="n"/>
      <c r="G56" s="7" t="n"/>
      <c r="H56" s="7" t="n"/>
      <c r="I56" s="8" t="n"/>
      <c r="J56" s="9">
        <f>IF(OR($G56="",$H56=""),"",IFERROR(MOD($H56-$G56,1)*24-$I56,0))</f>
        <v/>
      </c>
      <c r="K56" s="9">
        <f>IF($D56="","",IFERROR(VLOOKUP($D56,'Référentiels'!$A$4:$D$103,4,FALSE),0))</f>
        <v/>
      </c>
      <c r="L56" s="9">
        <f>IF($J56="","",$J56-$K56)</f>
        <v/>
      </c>
      <c r="M56" s="6" t="n"/>
      <c r="N56" s="10">
        <f>IF($D56="","",IFERROR(VLOOKUP($D56,'Référentiels'!$A$4:$D$103,3,FALSE),0))</f>
        <v/>
      </c>
      <c r="O56" s="10">
        <f>IF(OR($J56="",$N56=""),"",$J56*$N56)</f>
        <v/>
      </c>
      <c r="P56" s="4">
        <f>IF(AND($G56="",$H56="",$B56="",$D56=""),"",IF(OR($G56="",$H56=""),"À compléter",IF($J56&lt;0,"Erreur horaire",IF($J56&gt;10,"Amplitude élevée","OK"))))</f>
        <v/>
      </c>
    </row>
    <row r="57">
      <c r="A57" s="11">
        <f>IF($B57="","",ROW()-3)</f>
        <v/>
      </c>
      <c r="B57" s="5" t="n"/>
      <c r="C57" s="11">
        <f>IF($B57="","",IF(MOD($B57-46083,7)=0,"Lundi",IF(MOD($B57-46083,7)=1,"Mardi",IF(MOD($B57-46083,7)=2,"Mercredi",IF(MOD($B57-46083,7)=3,"Jeudi",IF(MOD($B57-46083,7)=4,"Vendredi",IF(MOD($B57-46083,7)=5,"Samedi","Dimanche")))))))</f>
        <v/>
      </c>
      <c r="D57" s="6" t="n"/>
      <c r="E57" s="6" t="n"/>
      <c r="F57" s="6" t="n"/>
      <c r="G57" s="7" t="n"/>
      <c r="H57" s="7" t="n"/>
      <c r="I57" s="8" t="n"/>
      <c r="J57" s="12">
        <f>IF(OR($G57="",$H57=""),"",IFERROR(MOD($H57-$G57,1)*24-$I57,0))</f>
        <v/>
      </c>
      <c r="K57" s="12">
        <f>IF($D57="","",IFERROR(VLOOKUP($D57,'Référentiels'!$A$4:$D$103,4,FALSE),0))</f>
        <v/>
      </c>
      <c r="L57" s="12">
        <f>IF($J57="","",$J57-$K57)</f>
        <v/>
      </c>
      <c r="M57" s="6" t="n"/>
      <c r="N57" s="13">
        <f>IF($D57="","",IFERROR(VLOOKUP($D57,'Référentiels'!$A$4:$D$103,3,FALSE),0))</f>
        <v/>
      </c>
      <c r="O57" s="13">
        <f>IF(OR($J57="",$N57=""),"",$J57*$N57)</f>
        <v/>
      </c>
      <c r="P57" s="11">
        <f>IF(AND($G57="",$H57="",$B57="",$D57=""),"",IF(OR($G57="",$H57=""),"À compléter",IF($J57&lt;0,"Erreur horaire",IF($J57&gt;10,"Amplitude élevée","OK"))))</f>
        <v/>
      </c>
    </row>
    <row r="58">
      <c r="A58" s="4">
        <f>IF($B58="","",ROW()-3)</f>
        <v/>
      </c>
      <c r="B58" s="5" t="n"/>
      <c r="C58" s="4">
        <f>IF($B58="","",IF(MOD($B58-46083,7)=0,"Lundi",IF(MOD($B58-46083,7)=1,"Mardi",IF(MOD($B58-46083,7)=2,"Mercredi",IF(MOD($B58-46083,7)=3,"Jeudi",IF(MOD($B58-46083,7)=4,"Vendredi",IF(MOD($B58-46083,7)=5,"Samedi","Dimanche")))))))</f>
        <v/>
      </c>
      <c r="D58" s="6" t="n"/>
      <c r="E58" s="6" t="n"/>
      <c r="F58" s="6" t="n"/>
      <c r="G58" s="7" t="n"/>
      <c r="H58" s="7" t="n"/>
      <c r="I58" s="8" t="n"/>
      <c r="J58" s="9">
        <f>IF(OR($G58="",$H58=""),"",IFERROR(MOD($H58-$G58,1)*24-$I58,0))</f>
        <v/>
      </c>
      <c r="K58" s="9">
        <f>IF($D58="","",IFERROR(VLOOKUP($D58,'Référentiels'!$A$4:$D$103,4,FALSE),0))</f>
        <v/>
      </c>
      <c r="L58" s="9">
        <f>IF($J58="","",$J58-$K58)</f>
        <v/>
      </c>
      <c r="M58" s="6" t="n"/>
      <c r="N58" s="10">
        <f>IF($D58="","",IFERROR(VLOOKUP($D58,'Référentiels'!$A$4:$D$103,3,FALSE),0))</f>
        <v/>
      </c>
      <c r="O58" s="10">
        <f>IF(OR($J58="",$N58=""),"",$J58*$N58)</f>
        <v/>
      </c>
      <c r="P58" s="4">
        <f>IF(AND($G58="",$H58="",$B58="",$D58=""),"",IF(OR($G58="",$H58=""),"À compléter",IF($J58&lt;0,"Erreur horaire",IF($J58&gt;10,"Amplitude élevée","OK"))))</f>
        <v/>
      </c>
    </row>
    <row r="59">
      <c r="A59" s="11">
        <f>IF($B59="","",ROW()-3)</f>
        <v/>
      </c>
      <c r="B59" s="5" t="n"/>
      <c r="C59" s="11">
        <f>IF($B59="","",IF(MOD($B59-46083,7)=0,"Lundi",IF(MOD($B59-46083,7)=1,"Mardi",IF(MOD($B59-46083,7)=2,"Mercredi",IF(MOD($B59-46083,7)=3,"Jeudi",IF(MOD($B59-46083,7)=4,"Vendredi",IF(MOD($B59-46083,7)=5,"Samedi","Dimanche")))))))</f>
        <v/>
      </c>
      <c r="D59" s="6" t="n"/>
      <c r="E59" s="6" t="n"/>
      <c r="F59" s="6" t="n"/>
      <c r="G59" s="7" t="n"/>
      <c r="H59" s="7" t="n"/>
      <c r="I59" s="8" t="n"/>
      <c r="J59" s="12">
        <f>IF(OR($G59="",$H59=""),"",IFERROR(MOD($H59-$G59,1)*24-$I59,0))</f>
        <v/>
      </c>
      <c r="K59" s="12">
        <f>IF($D59="","",IFERROR(VLOOKUP($D59,'Référentiels'!$A$4:$D$103,4,FALSE),0))</f>
        <v/>
      </c>
      <c r="L59" s="12">
        <f>IF($J59="","",$J59-$K59)</f>
        <v/>
      </c>
      <c r="M59" s="6" t="n"/>
      <c r="N59" s="13">
        <f>IF($D59="","",IFERROR(VLOOKUP($D59,'Référentiels'!$A$4:$D$103,3,FALSE),0))</f>
        <v/>
      </c>
      <c r="O59" s="13">
        <f>IF(OR($J59="",$N59=""),"",$J59*$N59)</f>
        <v/>
      </c>
      <c r="P59" s="11">
        <f>IF(AND($G59="",$H59="",$B59="",$D59=""),"",IF(OR($G59="",$H59=""),"À compléter",IF($J59&lt;0,"Erreur horaire",IF($J59&gt;10,"Amplitude élevée","OK"))))</f>
        <v/>
      </c>
    </row>
    <row r="60">
      <c r="A60" s="4">
        <f>IF($B60="","",ROW()-3)</f>
        <v/>
      </c>
      <c r="B60" s="5" t="n"/>
      <c r="C60" s="4">
        <f>IF($B60="","",IF(MOD($B60-46083,7)=0,"Lundi",IF(MOD($B60-46083,7)=1,"Mardi",IF(MOD($B60-46083,7)=2,"Mercredi",IF(MOD($B60-46083,7)=3,"Jeudi",IF(MOD($B60-46083,7)=4,"Vendredi",IF(MOD($B60-46083,7)=5,"Samedi","Dimanche")))))))</f>
        <v/>
      </c>
      <c r="D60" s="6" t="n"/>
      <c r="E60" s="6" t="n"/>
      <c r="F60" s="6" t="n"/>
      <c r="G60" s="7" t="n"/>
      <c r="H60" s="7" t="n"/>
      <c r="I60" s="8" t="n"/>
      <c r="J60" s="9">
        <f>IF(OR($G60="",$H60=""),"",IFERROR(MOD($H60-$G60,1)*24-$I60,0))</f>
        <v/>
      </c>
      <c r="K60" s="9">
        <f>IF($D60="","",IFERROR(VLOOKUP($D60,'Référentiels'!$A$4:$D$103,4,FALSE),0))</f>
        <v/>
      </c>
      <c r="L60" s="9">
        <f>IF($J60="","",$J60-$K60)</f>
        <v/>
      </c>
      <c r="M60" s="6" t="n"/>
      <c r="N60" s="10">
        <f>IF($D60="","",IFERROR(VLOOKUP($D60,'Référentiels'!$A$4:$D$103,3,FALSE),0))</f>
        <v/>
      </c>
      <c r="O60" s="10">
        <f>IF(OR($J60="",$N60=""),"",$J60*$N60)</f>
        <v/>
      </c>
      <c r="P60" s="4">
        <f>IF(AND($G60="",$H60="",$B60="",$D60=""),"",IF(OR($G60="",$H60=""),"À compléter",IF($J60&lt;0,"Erreur horaire",IF($J60&gt;10,"Amplitude élevée","OK"))))</f>
        <v/>
      </c>
    </row>
    <row r="61">
      <c r="A61" s="11">
        <f>IF($B61="","",ROW()-3)</f>
        <v/>
      </c>
      <c r="B61" s="5" t="n"/>
      <c r="C61" s="11">
        <f>IF($B61="","",IF(MOD($B61-46083,7)=0,"Lundi",IF(MOD($B61-46083,7)=1,"Mardi",IF(MOD($B61-46083,7)=2,"Mercredi",IF(MOD($B61-46083,7)=3,"Jeudi",IF(MOD($B61-46083,7)=4,"Vendredi",IF(MOD($B61-46083,7)=5,"Samedi","Dimanche")))))))</f>
        <v/>
      </c>
      <c r="D61" s="6" t="n"/>
      <c r="E61" s="6" t="n"/>
      <c r="F61" s="6" t="n"/>
      <c r="G61" s="7" t="n"/>
      <c r="H61" s="7" t="n"/>
      <c r="I61" s="8" t="n"/>
      <c r="J61" s="12">
        <f>IF(OR($G61="",$H61=""),"",IFERROR(MOD($H61-$G61,1)*24-$I61,0))</f>
        <v/>
      </c>
      <c r="K61" s="12">
        <f>IF($D61="","",IFERROR(VLOOKUP($D61,'Référentiels'!$A$4:$D$103,4,FALSE),0))</f>
        <v/>
      </c>
      <c r="L61" s="12">
        <f>IF($J61="","",$J61-$K61)</f>
        <v/>
      </c>
      <c r="M61" s="6" t="n"/>
      <c r="N61" s="13">
        <f>IF($D61="","",IFERROR(VLOOKUP($D61,'Référentiels'!$A$4:$D$103,3,FALSE),0))</f>
        <v/>
      </c>
      <c r="O61" s="13">
        <f>IF(OR($J61="",$N61=""),"",$J61*$N61)</f>
        <v/>
      </c>
      <c r="P61" s="11">
        <f>IF(AND($G61="",$H61="",$B61="",$D61=""),"",IF(OR($G61="",$H61=""),"À compléter",IF($J61&lt;0,"Erreur horaire",IF($J61&gt;10,"Amplitude élevée","OK"))))</f>
        <v/>
      </c>
    </row>
    <row r="62">
      <c r="A62" s="4">
        <f>IF($B62="","",ROW()-3)</f>
        <v/>
      </c>
      <c r="B62" s="5" t="n"/>
      <c r="C62" s="4">
        <f>IF($B62="","",IF(MOD($B62-46083,7)=0,"Lundi",IF(MOD($B62-46083,7)=1,"Mardi",IF(MOD($B62-46083,7)=2,"Mercredi",IF(MOD($B62-46083,7)=3,"Jeudi",IF(MOD($B62-46083,7)=4,"Vendredi",IF(MOD($B62-46083,7)=5,"Samedi","Dimanche")))))))</f>
        <v/>
      </c>
      <c r="D62" s="6" t="n"/>
      <c r="E62" s="6" t="n"/>
      <c r="F62" s="6" t="n"/>
      <c r="G62" s="7" t="n"/>
      <c r="H62" s="7" t="n"/>
      <c r="I62" s="8" t="n"/>
      <c r="J62" s="9">
        <f>IF(OR($G62="",$H62=""),"",IFERROR(MOD($H62-$G62,1)*24-$I62,0))</f>
        <v/>
      </c>
      <c r="K62" s="9">
        <f>IF($D62="","",IFERROR(VLOOKUP($D62,'Référentiels'!$A$4:$D$103,4,FALSE),0))</f>
        <v/>
      </c>
      <c r="L62" s="9">
        <f>IF($J62="","",$J62-$K62)</f>
        <v/>
      </c>
      <c r="M62" s="6" t="n"/>
      <c r="N62" s="10">
        <f>IF($D62="","",IFERROR(VLOOKUP($D62,'Référentiels'!$A$4:$D$103,3,FALSE),0))</f>
        <v/>
      </c>
      <c r="O62" s="10">
        <f>IF(OR($J62="",$N62=""),"",$J62*$N62)</f>
        <v/>
      </c>
      <c r="P62" s="4">
        <f>IF(AND($G62="",$H62="",$B62="",$D62=""),"",IF(OR($G62="",$H62=""),"À compléter",IF($J62&lt;0,"Erreur horaire",IF($J62&gt;10,"Amplitude élevée","OK"))))</f>
        <v/>
      </c>
    </row>
    <row r="63">
      <c r="A63" s="11">
        <f>IF($B63="","",ROW()-3)</f>
        <v/>
      </c>
      <c r="B63" s="5" t="n"/>
      <c r="C63" s="11">
        <f>IF($B63="","",IF(MOD($B63-46083,7)=0,"Lundi",IF(MOD($B63-46083,7)=1,"Mardi",IF(MOD($B63-46083,7)=2,"Mercredi",IF(MOD($B63-46083,7)=3,"Jeudi",IF(MOD($B63-46083,7)=4,"Vendredi",IF(MOD($B63-46083,7)=5,"Samedi","Dimanche")))))))</f>
        <v/>
      </c>
      <c r="D63" s="6" t="n"/>
      <c r="E63" s="6" t="n"/>
      <c r="F63" s="6" t="n"/>
      <c r="G63" s="7" t="n"/>
      <c r="H63" s="7" t="n"/>
      <c r="I63" s="8" t="n"/>
      <c r="J63" s="12">
        <f>IF(OR($G63="",$H63=""),"",IFERROR(MOD($H63-$G63,1)*24-$I63,0))</f>
        <v/>
      </c>
      <c r="K63" s="12">
        <f>IF($D63="","",IFERROR(VLOOKUP($D63,'Référentiels'!$A$4:$D$103,4,FALSE),0))</f>
        <v/>
      </c>
      <c r="L63" s="12">
        <f>IF($J63="","",$J63-$K63)</f>
        <v/>
      </c>
      <c r="M63" s="6" t="n"/>
      <c r="N63" s="13">
        <f>IF($D63="","",IFERROR(VLOOKUP($D63,'Référentiels'!$A$4:$D$103,3,FALSE),0))</f>
        <v/>
      </c>
      <c r="O63" s="13">
        <f>IF(OR($J63="",$N63=""),"",$J63*$N63)</f>
        <v/>
      </c>
      <c r="P63" s="11">
        <f>IF(AND($G63="",$H63="",$B63="",$D63=""),"",IF(OR($G63="",$H63=""),"À compléter",IF($J63&lt;0,"Erreur horaire",IF($J63&gt;10,"Amplitude élevée","OK"))))</f>
        <v/>
      </c>
    </row>
    <row r="64">
      <c r="A64" s="4">
        <f>IF($B64="","",ROW()-3)</f>
        <v/>
      </c>
      <c r="B64" s="5" t="n"/>
      <c r="C64" s="4">
        <f>IF($B64="","",IF(MOD($B64-46083,7)=0,"Lundi",IF(MOD($B64-46083,7)=1,"Mardi",IF(MOD($B64-46083,7)=2,"Mercredi",IF(MOD($B64-46083,7)=3,"Jeudi",IF(MOD($B64-46083,7)=4,"Vendredi",IF(MOD($B64-46083,7)=5,"Samedi","Dimanche")))))))</f>
        <v/>
      </c>
      <c r="D64" s="6" t="n"/>
      <c r="E64" s="6" t="n"/>
      <c r="F64" s="6" t="n"/>
      <c r="G64" s="7" t="n"/>
      <c r="H64" s="7" t="n"/>
      <c r="I64" s="8" t="n"/>
      <c r="J64" s="9">
        <f>IF(OR($G64="",$H64=""),"",IFERROR(MOD($H64-$G64,1)*24-$I64,0))</f>
        <v/>
      </c>
      <c r="K64" s="9">
        <f>IF($D64="","",IFERROR(VLOOKUP($D64,'Référentiels'!$A$4:$D$103,4,FALSE),0))</f>
        <v/>
      </c>
      <c r="L64" s="9">
        <f>IF($J64="","",$J64-$K64)</f>
        <v/>
      </c>
      <c r="M64" s="6" t="n"/>
      <c r="N64" s="10">
        <f>IF($D64="","",IFERROR(VLOOKUP($D64,'Référentiels'!$A$4:$D$103,3,FALSE),0))</f>
        <v/>
      </c>
      <c r="O64" s="10">
        <f>IF(OR($J64="",$N64=""),"",$J64*$N64)</f>
        <v/>
      </c>
      <c r="P64" s="4">
        <f>IF(AND($G64="",$H64="",$B64="",$D64=""),"",IF(OR($G64="",$H64=""),"À compléter",IF($J64&lt;0,"Erreur horaire",IF($J64&gt;10,"Amplitude élevée","OK"))))</f>
        <v/>
      </c>
    </row>
    <row r="65">
      <c r="A65" s="11">
        <f>IF($B65="","",ROW()-3)</f>
        <v/>
      </c>
      <c r="B65" s="5" t="n"/>
      <c r="C65" s="11">
        <f>IF($B65="","",IF(MOD($B65-46083,7)=0,"Lundi",IF(MOD($B65-46083,7)=1,"Mardi",IF(MOD($B65-46083,7)=2,"Mercredi",IF(MOD($B65-46083,7)=3,"Jeudi",IF(MOD($B65-46083,7)=4,"Vendredi",IF(MOD($B65-46083,7)=5,"Samedi","Dimanche")))))))</f>
        <v/>
      </c>
      <c r="D65" s="6" t="n"/>
      <c r="E65" s="6" t="n"/>
      <c r="F65" s="6" t="n"/>
      <c r="G65" s="7" t="n"/>
      <c r="H65" s="7" t="n"/>
      <c r="I65" s="8" t="n"/>
      <c r="J65" s="12">
        <f>IF(OR($G65="",$H65=""),"",IFERROR(MOD($H65-$G65,1)*24-$I65,0))</f>
        <v/>
      </c>
      <c r="K65" s="12">
        <f>IF($D65="","",IFERROR(VLOOKUP($D65,'Référentiels'!$A$4:$D$103,4,FALSE),0))</f>
        <v/>
      </c>
      <c r="L65" s="12">
        <f>IF($J65="","",$J65-$K65)</f>
        <v/>
      </c>
      <c r="M65" s="6" t="n"/>
      <c r="N65" s="13">
        <f>IF($D65="","",IFERROR(VLOOKUP($D65,'Référentiels'!$A$4:$D$103,3,FALSE),0))</f>
        <v/>
      </c>
      <c r="O65" s="13">
        <f>IF(OR($J65="",$N65=""),"",$J65*$N65)</f>
        <v/>
      </c>
      <c r="P65" s="11">
        <f>IF(AND($G65="",$H65="",$B65="",$D65=""),"",IF(OR($G65="",$H65=""),"À compléter",IF($J65&lt;0,"Erreur horaire",IF($J65&gt;10,"Amplitude élevée","OK"))))</f>
        <v/>
      </c>
    </row>
    <row r="66">
      <c r="A66" s="4">
        <f>IF($B66="","",ROW()-3)</f>
        <v/>
      </c>
      <c r="B66" s="5" t="n"/>
      <c r="C66" s="4">
        <f>IF($B66="","",IF(MOD($B66-46083,7)=0,"Lundi",IF(MOD($B66-46083,7)=1,"Mardi",IF(MOD($B66-46083,7)=2,"Mercredi",IF(MOD($B66-46083,7)=3,"Jeudi",IF(MOD($B66-46083,7)=4,"Vendredi",IF(MOD($B66-46083,7)=5,"Samedi","Dimanche")))))))</f>
        <v/>
      </c>
      <c r="D66" s="6" t="n"/>
      <c r="E66" s="6" t="n"/>
      <c r="F66" s="6" t="n"/>
      <c r="G66" s="7" t="n"/>
      <c r="H66" s="7" t="n"/>
      <c r="I66" s="8" t="n"/>
      <c r="J66" s="9">
        <f>IF(OR($G66="",$H66=""),"",IFERROR(MOD($H66-$G66,1)*24-$I66,0))</f>
        <v/>
      </c>
      <c r="K66" s="9">
        <f>IF($D66="","",IFERROR(VLOOKUP($D66,'Référentiels'!$A$4:$D$103,4,FALSE),0))</f>
        <v/>
      </c>
      <c r="L66" s="9">
        <f>IF($J66="","",$J66-$K66)</f>
        <v/>
      </c>
      <c r="M66" s="6" t="n"/>
      <c r="N66" s="10">
        <f>IF($D66="","",IFERROR(VLOOKUP($D66,'Référentiels'!$A$4:$D$103,3,FALSE),0))</f>
        <v/>
      </c>
      <c r="O66" s="10">
        <f>IF(OR($J66="",$N66=""),"",$J66*$N66)</f>
        <v/>
      </c>
      <c r="P66" s="4">
        <f>IF(AND($G66="",$H66="",$B66="",$D66=""),"",IF(OR($G66="",$H66=""),"À compléter",IF($J66&lt;0,"Erreur horaire",IF($J66&gt;10,"Amplitude élevée","OK"))))</f>
        <v/>
      </c>
    </row>
    <row r="67">
      <c r="A67" s="11">
        <f>IF($B67="","",ROW()-3)</f>
        <v/>
      </c>
      <c r="B67" s="5" t="n"/>
      <c r="C67" s="11">
        <f>IF($B67="","",IF(MOD($B67-46083,7)=0,"Lundi",IF(MOD($B67-46083,7)=1,"Mardi",IF(MOD($B67-46083,7)=2,"Mercredi",IF(MOD($B67-46083,7)=3,"Jeudi",IF(MOD($B67-46083,7)=4,"Vendredi",IF(MOD($B67-46083,7)=5,"Samedi","Dimanche")))))))</f>
        <v/>
      </c>
      <c r="D67" s="6" t="n"/>
      <c r="E67" s="6" t="n"/>
      <c r="F67" s="6" t="n"/>
      <c r="G67" s="7" t="n"/>
      <c r="H67" s="7" t="n"/>
      <c r="I67" s="8" t="n"/>
      <c r="J67" s="12">
        <f>IF(OR($G67="",$H67=""),"",IFERROR(MOD($H67-$G67,1)*24-$I67,0))</f>
        <v/>
      </c>
      <c r="K67" s="12">
        <f>IF($D67="","",IFERROR(VLOOKUP($D67,'Référentiels'!$A$4:$D$103,4,FALSE),0))</f>
        <v/>
      </c>
      <c r="L67" s="12">
        <f>IF($J67="","",$J67-$K67)</f>
        <v/>
      </c>
      <c r="M67" s="6" t="n"/>
      <c r="N67" s="13">
        <f>IF($D67="","",IFERROR(VLOOKUP($D67,'Référentiels'!$A$4:$D$103,3,FALSE),0))</f>
        <v/>
      </c>
      <c r="O67" s="13">
        <f>IF(OR($J67="",$N67=""),"",$J67*$N67)</f>
        <v/>
      </c>
      <c r="P67" s="11">
        <f>IF(AND($G67="",$H67="",$B67="",$D67=""),"",IF(OR($G67="",$H67=""),"À compléter",IF($J67&lt;0,"Erreur horaire",IF($J67&gt;10,"Amplitude élevée","OK"))))</f>
        <v/>
      </c>
    </row>
    <row r="68">
      <c r="A68" s="4">
        <f>IF($B68="","",ROW()-3)</f>
        <v/>
      </c>
      <c r="B68" s="5" t="n"/>
      <c r="C68" s="4">
        <f>IF($B68="","",IF(MOD($B68-46083,7)=0,"Lundi",IF(MOD($B68-46083,7)=1,"Mardi",IF(MOD($B68-46083,7)=2,"Mercredi",IF(MOD($B68-46083,7)=3,"Jeudi",IF(MOD($B68-46083,7)=4,"Vendredi",IF(MOD($B68-46083,7)=5,"Samedi","Dimanche")))))))</f>
        <v/>
      </c>
      <c r="D68" s="6" t="n"/>
      <c r="E68" s="6" t="n"/>
      <c r="F68" s="6" t="n"/>
      <c r="G68" s="7" t="n"/>
      <c r="H68" s="7" t="n"/>
      <c r="I68" s="8" t="n"/>
      <c r="J68" s="9">
        <f>IF(OR($G68="",$H68=""),"",IFERROR(MOD($H68-$G68,1)*24-$I68,0))</f>
        <v/>
      </c>
      <c r="K68" s="9">
        <f>IF($D68="","",IFERROR(VLOOKUP($D68,'Référentiels'!$A$4:$D$103,4,FALSE),0))</f>
        <v/>
      </c>
      <c r="L68" s="9">
        <f>IF($J68="","",$J68-$K68)</f>
        <v/>
      </c>
      <c r="M68" s="6" t="n"/>
      <c r="N68" s="10">
        <f>IF($D68="","",IFERROR(VLOOKUP($D68,'Référentiels'!$A$4:$D$103,3,FALSE),0))</f>
        <v/>
      </c>
      <c r="O68" s="10">
        <f>IF(OR($J68="",$N68=""),"",$J68*$N68)</f>
        <v/>
      </c>
      <c r="P68" s="4">
        <f>IF(AND($G68="",$H68="",$B68="",$D68=""),"",IF(OR($G68="",$H68=""),"À compléter",IF($J68&lt;0,"Erreur horaire",IF($J68&gt;10,"Amplitude élevée","OK"))))</f>
        <v/>
      </c>
    </row>
    <row r="69">
      <c r="A69" s="11">
        <f>IF($B69="","",ROW()-3)</f>
        <v/>
      </c>
      <c r="B69" s="5" t="n"/>
      <c r="C69" s="11">
        <f>IF($B69="","",IF(MOD($B69-46083,7)=0,"Lundi",IF(MOD($B69-46083,7)=1,"Mardi",IF(MOD($B69-46083,7)=2,"Mercredi",IF(MOD($B69-46083,7)=3,"Jeudi",IF(MOD($B69-46083,7)=4,"Vendredi",IF(MOD($B69-46083,7)=5,"Samedi","Dimanche")))))))</f>
        <v/>
      </c>
      <c r="D69" s="6" t="n"/>
      <c r="E69" s="6" t="n"/>
      <c r="F69" s="6" t="n"/>
      <c r="G69" s="7" t="n"/>
      <c r="H69" s="7" t="n"/>
      <c r="I69" s="8" t="n"/>
      <c r="J69" s="12">
        <f>IF(OR($G69="",$H69=""),"",IFERROR(MOD($H69-$G69,1)*24-$I69,0))</f>
        <v/>
      </c>
      <c r="K69" s="12">
        <f>IF($D69="","",IFERROR(VLOOKUP($D69,'Référentiels'!$A$4:$D$103,4,FALSE),0))</f>
        <v/>
      </c>
      <c r="L69" s="12">
        <f>IF($J69="","",$J69-$K69)</f>
        <v/>
      </c>
      <c r="M69" s="6" t="n"/>
      <c r="N69" s="13">
        <f>IF($D69="","",IFERROR(VLOOKUP($D69,'Référentiels'!$A$4:$D$103,3,FALSE),0))</f>
        <v/>
      </c>
      <c r="O69" s="13">
        <f>IF(OR($J69="",$N69=""),"",$J69*$N69)</f>
        <v/>
      </c>
      <c r="P69" s="11">
        <f>IF(AND($G69="",$H69="",$B69="",$D69=""),"",IF(OR($G69="",$H69=""),"À compléter",IF($J69&lt;0,"Erreur horaire",IF($J69&gt;10,"Amplitude élevée","OK"))))</f>
        <v/>
      </c>
    </row>
    <row r="70">
      <c r="A70" s="4">
        <f>IF($B70="","",ROW()-3)</f>
        <v/>
      </c>
      <c r="B70" s="5" t="n"/>
      <c r="C70" s="4">
        <f>IF($B70="","",IF(MOD($B70-46083,7)=0,"Lundi",IF(MOD($B70-46083,7)=1,"Mardi",IF(MOD($B70-46083,7)=2,"Mercredi",IF(MOD($B70-46083,7)=3,"Jeudi",IF(MOD($B70-46083,7)=4,"Vendredi",IF(MOD($B70-46083,7)=5,"Samedi","Dimanche")))))))</f>
        <v/>
      </c>
      <c r="D70" s="6" t="n"/>
      <c r="E70" s="6" t="n"/>
      <c r="F70" s="6" t="n"/>
      <c r="G70" s="7" t="n"/>
      <c r="H70" s="7" t="n"/>
      <c r="I70" s="8" t="n"/>
      <c r="J70" s="9">
        <f>IF(OR($G70="",$H70=""),"",IFERROR(MOD($H70-$G70,1)*24-$I70,0))</f>
        <v/>
      </c>
      <c r="K70" s="9">
        <f>IF($D70="","",IFERROR(VLOOKUP($D70,'Référentiels'!$A$4:$D$103,4,FALSE),0))</f>
        <v/>
      </c>
      <c r="L70" s="9">
        <f>IF($J70="","",$J70-$K70)</f>
        <v/>
      </c>
      <c r="M70" s="6" t="n"/>
      <c r="N70" s="10">
        <f>IF($D70="","",IFERROR(VLOOKUP($D70,'Référentiels'!$A$4:$D$103,3,FALSE),0))</f>
        <v/>
      </c>
      <c r="O70" s="10">
        <f>IF(OR($J70="",$N70=""),"",$J70*$N70)</f>
        <v/>
      </c>
      <c r="P70" s="4">
        <f>IF(AND($G70="",$H70="",$B70="",$D70=""),"",IF(OR($G70="",$H70=""),"À compléter",IF($J70&lt;0,"Erreur horaire",IF($J70&gt;10,"Amplitude élevée","OK"))))</f>
        <v/>
      </c>
    </row>
    <row r="71">
      <c r="A71" s="11">
        <f>IF($B71="","",ROW()-3)</f>
        <v/>
      </c>
      <c r="B71" s="5" t="n"/>
      <c r="C71" s="11">
        <f>IF($B71="","",IF(MOD($B71-46083,7)=0,"Lundi",IF(MOD($B71-46083,7)=1,"Mardi",IF(MOD($B71-46083,7)=2,"Mercredi",IF(MOD($B71-46083,7)=3,"Jeudi",IF(MOD($B71-46083,7)=4,"Vendredi",IF(MOD($B71-46083,7)=5,"Samedi","Dimanche")))))))</f>
        <v/>
      </c>
      <c r="D71" s="6" t="n"/>
      <c r="E71" s="6" t="n"/>
      <c r="F71" s="6" t="n"/>
      <c r="G71" s="7" t="n"/>
      <c r="H71" s="7" t="n"/>
      <c r="I71" s="8" t="n"/>
      <c r="J71" s="12">
        <f>IF(OR($G71="",$H71=""),"",IFERROR(MOD($H71-$G71,1)*24-$I71,0))</f>
        <v/>
      </c>
      <c r="K71" s="12">
        <f>IF($D71="","",IFERROR(VLOOKUP($D71,'Référentiels'!$A$4:$D$103,4,FALSE),0))</f>
        <v/>
      </c>
      <c r="L71" s="12">
        <f>IF($J71="","",$J71-$K71)</f>
        <v/>
      </c>
      <c r="M71" s="6" t="n"/>
      <c r="N71" s="13">
        <f>IF($D71="","",IFERROR(VLOOKUP($D71,'Référentiels'!$A$4:$D$103,3,FALSE),0))</f>
        <v/>
      </c>
      <c r="O71" s="13">
        <f>IF(OR($J71="",$N71=""),"",$J71*$N71)</f>
        <v/>
      </c>
      <c r="P71" s="11">
        <f>IF(AND($G71="",$H71="",$B71="",$D71=""),"",IF(OR($G71="",$H71=""),"À compléter",IF($J71&lt;0,"Erreur horaire",IF($J71&gt;10,"Amplitude élevée","OK"))))</f>
        <v/>
      </c>
    </row>
    <row r="72">
      <c r="A72" s="4">
        <f>IF($B72="","",ROW()-3)</f>
        <v/>
      </c>
      <c r="B72" s="5" t="n"/>
      <c r="C72" s="4">
        <f>IF($B72="","",IF(MOD($B72-46083,7)=0,"Lundi",IF(MOD($B72-46083,7)=1,"Mardi",IF(MOD($B72-46083,7)=2,"Mercredi",IF(MOD($B72-46083,7)=3,"Jeudi",IF(MOD($B72-46083,7)=4,"Vendredi",IF(MOD($B72-46083,7)=5,"Samedi","Dimanche")))))))</f>
        <v/>
      </c>
      <c r="D72" s="6" t="n"/>
      <c r="E72" s="6" t="n"/>
      <c r="F72" s="6" t="n"/>
      <c r="G72" s="7" t="n"/>
      <c r="H72" s="7" t="n"/>
      <c r="I72" s="8" t="n"/>
      <c r="J72" s="9">
        <f>IF(OR($G72="",$H72=""),"",IFERROR(MOD($H72-$G72,1)*24-$I72,0))</f>
        <v/>
      </c>
      <c r="K72" s="9">
        <f>IF($D72="","",IFERROR(VLOOKUP($D72,'Référentiels'!$A$4:$D$103,4,FALSE),0))</f>
        <v/>
      </c>
      <c r="L72" s="9">
        <f>IF($J72="","",$J72-$K72)</f>
        <v/>
      </c>
      <c r="M72" s="6" t="n"/>
      <c r="N72" s="10">
        <f>IF($D72="","",IFERROR(VLOOKUP($D72,'Référentiels'!$A$4:$D$103,3,FALSE),0))</f>
        <v/>
      </c>
      <c r="O72" s="10">
        <f>IF(OR($J72="",$N72=""),"",$J72*$N72)</f>
        <v/>
      </c>
      <c r="P72" s="4">
        <f>IF(AND($G72="",$H72="",$B72="",$D72=""),"",IF(OR($G72="",$H72=""),"À compléter",IF($J72&lt;0,"Erreur horaire",IF($J72&gt;10,"Amplitude élevée","OK"))))</f>
        <v/>
      </c>
    </row>
    <row r="73">
      <c r="A73" s="11">
        <f>IF($B73="","",ROW()-3)</f>
        <v/>
      </c>
      <c r="B73" s="5" t="n"/>
      <c r="C73" s="11">
        <f>IF($B73="","",IF(MOD($B73-46083,7)=0,"Lundi",IF(MOD($B73-46083,7)=1,"Mardi",IF(MOD($B73-46083,7)=2,"Mercredi",IF(MOD($B73-46083,7)=3,"Jeudi",IF(MOD($B73-46083,7)=4,"Vendredi",IF(MOD($B73-46083,7)=5,"Samedi","Dimanche")))))))</f>
        <v/>
      </c>
      <c r="D73" s="6" t="n"/>
      <c r="E73" s="6" t="n"/>
      <c r="F73" s="6" t="n"/>
      <c r="G73" s="7" t="n"/>
      <c r="H73" s="7" t="n"/>
      <c r="I73" s="8" t="n"/>
      <c r="J73" s="12">
        <f>IF(OR($G73="",$H73=""),"",IFERROR(MOD($H73-$G73,1)*24-$I73,0))</f>
        <v/>
      </c>
      <c r="K73" s="12">
        <f>IF($D73="","",IFERROR(VLOOKUP($D73,'Référentiels'!$A$4:$D$103,4,FALSE),0))</f>
        <v/>
      </c>
      <c r="L73" s="12">
        <f>IF($J73="","",$J73-$K73)</f>
        <v/>
      </c>
      <c r="M73" s="6" t="n"/>
      <c r="N73" s="13">
        <f>IF($D73="","",IFERROR(VLOOKUP($D73,'Référentiels'!$A$4:$D$103,3,FALSE),0))</f>
        <v/>
      </c>
      <c r="O73" s="13">
        <f>IF(OR($J73="",$N73=""),"",$J73*$N73)</f>
        <v/>
      </c>
      <c r="P73" s="11">
        <f>IF(AND($G73="",$H73="",$B73="",$D73=""),"",IF(OR($G73="",$H73=""),"À compléter",IF($J73&lt;0,"Erreur horaire",IF($J73&gt;10,"Amplitude élevée","OK"))))</f>
        <v/>
      </c>
    </row>
    <row r="74">
      <c r="A74" s="4">
        <f>IF($B74="","",ROW()-3)</f>
        <v/>
      </c>
      <c r="B74" s="5" t="n"/>
      <c r="C74" s="4">
        <f>IF($B74="","",IF(MOD($B74-46083,7)=0,"Lundi",IF(MOD($B74-46083,7)=1,"Mardi",IF(MOD($B74-46083,7)=2,"Mercredi",IF(MOD($B74-46083,7)=3,"Jeudi",IF(MOD($B74-46083,7)=4,"Vendredi",IF(MOD($B74-46083,7)=5,"Samedi","Dimanche")))))))</f>
        <v/>
      </c>
      <c r="D74" s="6" t="n"/>
      <c r="E74" s="6" t="n"/>
      <c r="F74" s="6" t="n"/>
      <c r="G74" s="7" t="n"/>
      <c r="H74" s="7" t="n"/>
      <c r="I74" s="8" t="n"/>
      <c r="J74" s="9">
        <f>IF(OR($G74="",$H74=""),"",IFERROR(MOD($H74-$G74,1)*24-$I74,0))</f>
        <v/>
      </c>
      <c r="K74" s="9">
        <f>IF($D74="","",IFERROR(VLOOKUP($D74,'Référentiels'!$A$4:$D$103,4,FALSE),0))</f>
        <v/>
      </c>
      <c r="L74" s="9">
        <f>IF($J74="","",$J74-$K74)</f>
        <v/>
      </c>
      <c r="M74" s="6" t="n"/>
      <c r="N74" s="10">
        <f>IF($D74="","",IFERROR(VLOOKUP($D74,'Référentiels'!$A$4:$D$103,3,FALSE),0))</f>
        <v/>
      </c>
      <c r="O74" s="10">
        <f>IF(OR($J74="",$N74=""),"",$J74*$N74)</f>
        <v/>
      </c>
      <c r="P74" s="4">
        <f>IF(AND($G74="",$H74="",$B74="",$D74=""),"",IF(OR($G74="",$H74=""),"À compléter",IF($J74&lt;0,"Erreur horaire",IF($J74&gt;10,"Amplitude élevée","OK"))))</f>
        <v/>
      </c>
    </row>
    <row r="75">
      <c r="A75" s="11">
        <f>IF($B75="","",ROW()-3)</f>
        <v/>
      </c>
      <c r="B75" s="5" t="n"/>
      <c r="C75" s="11">
        <f>IF($B75="","",IF(MOD($B75-46083,7)=0,"Lundi",IF(MOD($B75-46083,7)=1,"Mardi",IF(MOD($B75-46083,7)=2,"Mercredi",IF(MOD($B75-46083,7)=3,"Jeudi",IF(MOD($B75-46083,7)=4,"Vendredi",IF(MOD($B75-46083,7)=5,"Samedi","Dimanche")))))))</f>
        <v/>
      </c>
      <c r="D75" s="6" t="n"/>
      <c r="E75" s="6" t="n"/>
      <c r="F75" s="6" t="n"/>
      <c r="G75" s="7" t="n"/>
      <c r="H75" s="7" t="n"/>
      <c r="I75" s="8" t="n"/>
      <c r="J75" s="12">
        <f>IF(OR($G75="",$H75=""),"",IFERROR(MOD($H75-$G75,1)*24-$I75,0))</f>
        <v/>
      </c>
      <c r="K75" s="12">
        <f>IF($D75="","",IFERROR(VLOOKUP($D75,'Référentiels'!$A$4:$D$103,4,FALSE),0))</f>
        <v/>
      </c>
      <c r="L75" s="12">
        <f>IF($J75="","",$J75-$K75)</f>
        <v/>
      </c>
      <c r="M75" s="6" t="n"/>
      <c r="N75" s="13">
        <f>IF($D75="","",IFERROR(VLOOKUP($D75,'Référentiels'!$A$4:$D$103,3,FALSE),0))</f>
        <v/>
      </c>
      <c r="O75" s="13">
        <f>IF(OR($J75="",$N75=""),"",$J75*$N75)</f>
        <v/>
      </c>
      <c r="P75" s="11">
        <f>IF(AND($G75="",$H75="",$B75="",$D75=""),"",IF(OR($G75="",$H75=""),"À compléter",IF($J75&lt;0,"Erreur horaire",IF($J75&gt;10,"Amplitude élevée","OK"))))</f>
        <v/>
      </c>
    </row>
    <row r="76">
      <c r="A76" s="4">
        <f>IF($B76="","",ROW()-3)</f>
        <v/>
      </c>
      <c r="B76" s="5" t="n"/>
      <c r="C76" s="4">
        <f>IF($B76="","",IF(MOD($B76-46083,7)=0,"Lundi",IF(MOD($B76-46083,7)=1,"Mardi",IF(MOD($B76-46083,7)=2,"Mercredi",IF(MOD($B76-46083,7)=3,"Jeudi",IF(MOD($B76-46083,7)=4,"Vendredi",IF(MOD($B76-46083,7)=5,"Samedi","Dimanche")))))))</f>
        <v/>
      </c>
      <c r="D76" s="6" t="n"/>
      <c r="E76" s="6" t="n"/>
      <c r="F76" s="6" t="n"/>
      <c r="G76" s="7" t="n"/>
      <c r="H76" s="7" t="n"/>
      <c r="I76" s="8" t="n"/>
      <c r="J76" s="9">
        <f>IF(OR($G76="",$H76=""),"",IFERROR(MOD($H76-$G76,1)*24-$I76,0))</f>
        <v/>
      </c>
      <c r="K76" s="9">
        <f>IF($D76="","",IFERROR(VLOOKUP($D76,'Référentiels'!$A$4:$D$103,4,FALSE),0))</f>
        <v/>
      </c>
      <c r="L76" s="9">
        <f>IF($J76="","",$J76-$K76)</f>
        <v/>
      </c>
      <c r="M76" s="6" t="n"/>
      <c r="N76" s="10">
        <f>IF($D76="","",IFERROR(VLOOKUP($D76,'Référentiels'!$A$4:$D$103,3,FALSE),0))</f>
        <v/>
      </c>
      <c r="O76" s="10">
        <f>IF(OR($J76="",$N76=""),"",$J76*$N76)</f>
        <v/>
      </c>
      <c r="P76" s="4">
        <f>IF(AND($G76="",$H76="",$B76="",$D76=""),"",IF(OR($G76="",$H76=""),"À compléter",IF($J76&lt;0,"Erreur horaire",IF($J76&gt;10,"Amplitude élevée","OK"))))</f>
        <v/>
      </c>
    </row>
    <row r="77">
      <c r="A77" s="11">
        <f>IF($B77="","",ROW()-3)</f>
        <v/>
      </c>
      <c r="B77" s="5" t="n"/>
      <c r="C77" s="11">
        <f>IF($B77="","",IF(MOD($B77-46083,7)=0,"Lundi",IF(MOD($B77-46083,7)=1,"Mardi",IF(MOD($B77-46083,7)=2,"Mercredi",IF(MOD($B77-46083,7)=3,"Jeudi",IF(MOD($B77-46083,7)=4,"Vendredi",IF(MOD($B77-46083,7)=5,"Samedi","Dimanche")))))))</f>
        <v/>
      </c>
      <c r="D77" s="6" t="n"/>
      <c r="E77" s="6" t="n"/>
      <c r="F77" s="6" t="n"/>
      <c r="G77" s="7" t="n"/>
      <c r="H77" s="7" t="n"/>
      <c r="I77" s="8" t="n"/>
      <c r="J77" s="12">
        <f>IF(OR($G77="",$H77=""),"",IFERROR(MOD($H77-$G77,1)*24-$I77,0))</f>
        <v/>
      </c>
      <c r="K77" s="12">
        <f>IF($D77="","",IFERROR(VLOOKUP($D77,'Référentiels'!$A$4:$D$103,4,FALSE),0))</f>
        <v/>
      </c>
      <c r="L77" s="12">
        <f>IF($J77="","",$J77-$K77)</f>
        <v/>
      </c>
      <c r="M77" s="6" t="n"/>
      <c r="N77" s="13">
        <f>IF($D77="","",IFERROR(VLOOKUP($D77,'Référentiels'!$A$4:$D$103,3,FALSE),0))</f>
        <v/>
      </c>
      <c r="O77" s="13">
        <f>IF(OR($J77="",$N77=""),"",$J77*$N77)</f>
        <v/>
      </c>
      <c r="P77" s="11">
        <f>IF(AND($G77="",$H77="",$B77="",$D77=""),"",IF(OR($G77="",$H77=""),"À compléter",IF($J77&lt;0,"Erreur horaire",IF($J77&gt;10,"Amplitude élevée","OK"))))</f>
        <v/>
      </c>
    </row>
    <row r="78">
      <c r="A78" s="4">
        <f>IF($B78="","",ROW()-3)</f>
        <v/>
      </c>
      <c r="B78" s="5" t="n"/>
      <c r="C78" s="4">
        <f>IF($B78="","",IF(MOD($B78-46083,7)=0,"Lundi",IF(MOD($B78-46083,7)=1,"Mardi",IF(MOD($B78-46083,7)=2,"Mercredi",IF(MOD($B78-46083,7)=3,"Jeudi",IF(MOD($B78-46083,7)=4,"Vendredi",IF(MOD($B78-46083,7)=5,"Samedi","Dimanche")))))))</f>
        <v/>
      </c>
      <c r="D78" s="6" t="n"/>
      <c r="E78" s="6" t="n"/>
      <c r="F78" s="6" t="n"/>
      <c r="G78" s="7" t="n"/>
      <c r="H78" s="7" t="n"/>
      <c r="I78" s="8" t="n"/>
      <c r="J78" s="9">
        <f>IF(OR($G78="",$H78=""),"",IFERROR(MOD($H78-$G78,1)*24-$I78,0))</f>
        <v/>
      </c>
      <c r="K78" s="9">
        <f>IF($D78="","",IFERROR(VLOOKUP($D78,'Référentiels'!$A$4:$D$103,4,FALSE),0))</f>
        <v/>
      </c>
      <c r="L78" s="9">
        <f>IF($J78="","",$J78-$K78)</f>
        <v/>
      </c>
      <c r="M78" s="6" t="n"/>
      <c r="N78" s="10">
        <f>IF($D78="","",IFERROR(VLOOKUP($D78,'Référentiels'!$A$4:$D$103,3,FALSE),0))</f>
        <v/>
      </c>
      <c r="O78" s="10">
        <f>IF(OR($J78="",$N78=""),"",$J78*$N78)</f>
        <v/>
      </c>
      <c r="P78" s="4">
        <f>IF(AND($G78="",$H78="",$B78="",$D78=""),"",IF(OR($G78="",$H78=""),"À compléter",IF($J78&lt;0,"Erreur horaire",IF($J78&gt;10,"Amplitude élevée","OK"))))</f>
        <v/>
      </c>
    </row>
    <row r="79">
      <c r="A79" s="11">
        <f>IF($B79="","",ROW()-3)</f>
        <v/>
      </c>
      <c r="B79" s="5" t="n"/>
      <c r="C79" s="11">
        <f>IF($B79="","",IF(MOD($B79-46083,7)=0,"Lundi",IF(MOD($B79-46083,7)=1,"Mardi",IF(MOD($B79-46083,7)=2,"Mercredi",IF(MOD($B79-46083,7)=3,"Jeudi",IF(MOD($B79-46083,7)=4,"Vendredi",IF(MOD($B79-46083,7)=5,"Samedi","Dimanche")))))))</f>
        <v/>
      </c>
      <c r="D79" s="6" t="n"/>
      <c r="E79" s="6" t="n"/>
      <c r="F79" s="6" t="n"/>
      <c r="G79" s="7" t="n"/>
      <c r="H79" s="7" t="n"/>
      <c r="I79" s="8" t="n"/>
      <c r="J79" s="12">
        <f>IF(OR($G79="",$H79=""),"",IFERROR(MOD($H79-$G79,1)*24-$I79,0))</f>
        <v/>
      </c>
      <c r="K79" s="12">
        <f>IF($D79="","",IFERROR(VLOOKUP($D79,'Référentiels'!$A$4:$D$103,4,FALSE),0))</f>
        <v/>
      </c>
      <c r="L79" s="12">
        <f>IF($J79="","",$J79-$K79)</f>
        <v/>
      </c>
      <c r="M79" s="6" t="n"/>
      <c r="N79" s="13">
        <f>IF($D79="","",IFERROR(VLOOKUP($D79,'Référentiels'!$A$4:$D$103,3,FALSE),0))</f>
        <v/>
      </c>
      <c r="O79" s="13">
        <f>IF(OR($J79="",$N79=""),"",$J79*$N79)</f>
        <v/>
      </c>
      <c r="P79" s="11">
        <f>IF(AND($G79="",$H79="",$B79="",$D79=""),"",IF(OR($G79="",$H79=""),"À compléter",IF($J79&lt;0,"Erreur horaire",IF($J79&gt;10,"Amplitude élevée","OK"))))</f>
        <v/>
      </c>
    </row>
    <row r="80">
      <c r="A80" s="4">
        <f>IF($B80="","",ROW()-3)</f>
        <v/>
      </c>
      <c r="B80" s="5" t="n"/>
      <c r="C80" s="4">
        <f>IF($B80="","",IF(MOD($B80-46083,7)=0,"Lundi",IF(MOD($B80-46083,7)=1,"Mardi",IF(MOD($B80-46083,7)=2,"Mercredi",IF(MOD($B80-46083,7)=3,"Jeudi",IF(MOD($B80-46083,7)=4,"Vendredi",IF(MOD($B80-46083,7)=5,"Samedi","Dimanche")))))))</f>
        <v/>
      </c>
      <c r="D80" s="6" t="n"/>
      <c r="E80" s="6" t="n"/>
      <c r="F80" s="6" t="n"/>
      <c r="G80" s="7" t="n"/>
      <c r="H80" s="7" t="n"/>
      <c r="I80" s="8" t="n"/>
      <c r="J80" s="9">
        <f>IF(OR($G80="",$H80=""),"",IFERROR(MOD($H80-$G80,1)*24-$I80,0))</f>
        <v/>
      </c>
      <c r="K80" s="9">
        <f>IF($D80="","",IFERROR(VLOOKUP($D80,'Référentiels'!$A$4:$D$103,4,FALSE),0))</f>
        <v/>
      </c>
      <c r="L80" s="9">
        <f>IF($J80="","",$J80-$K80)</f>
        <v/>
      </c>
      <c r="M80" s="6" t="n"/>
      <c r="N80" s="10">
        <f>IF($D80="","",IFERROR(VLOOKUP($D80,'Référentiels'!$A$4:$D$103,3,FALSE),0))</f>
        <v/>
      </c>
      <c r="O80" s="10">
        <f>IF(OR($J80="",$N80=""),"",$J80*$N80)</f>
        <v/>
      </c>
      <c r="P80" s="4">
        <f>IF(AND($G80="",$H80="",$B80="",$D80=""),"",IF(OR($G80="",$H80=""),"À compléter",IF($J80&lt;0,"Erreur horaire",IF($J80&gt;10,"Amplitude élevée","OK"))))</f>
        <v/>
      </c>
    </row>
    <row r="81">
      <c r="A81" s="11">
        <f>IF($B81="","",ROW()-3)</f>
        <v/>
      </c>
      <c r="B81" s="5" t="n"/>
      <c r="C81" s="11">
        <f>IF($B81="","",IF(MOD($B81-46083,7)=0,"Lundi",IF(MOD($B81-46083,7)=1,"Mardi",IF(MOD($B81-46083,7)=2,"Mercredi",IF(MOD($B81-46083,7)=3,"Jeudi",IF(MOD($B81-46083,7)=4,"Vendredi",IF(MOD($B81-46083,7)=5,"Samedi","Dimanche")))))))</f>
        <v/>
      </c>
      <c r="D81" s="6" t="n"/>
      <c r="E81" s="6" t="n"/>
      <c r="F81" s="6" t="n"/>
      <c r="G81" s="7" t="n"/>
      <c r="H81" s="7" t="n"/>
      <c r="I81" s="8" t="n"/>
      <c r="J81" s="12">
        <f>IF(OR($G81="",$H81=""),"",IFERROR(MOD($H81-$G81,1)*24-$I81,0))</f>
        <v/>
      </c>
      <c r="K81" s="12">
        <f>IF($D81="","",IFERROR(VLOOKUP($D81,'Référentiels'!$A$4:$D$103,4,FALSE),0))</f>
        <v/>
      </c>
      <c r="L81" s="12">
        <f>IF($J81="","",$J81-$K81)</f>
        <v/>
      </c>
      <c r="M81" s="6" t="n"/>
      <c r="N81" s="13">
        <f>IF($D81="","",IFERROR(VLOOKUP($D81,'Référentiels'!$A$4:$D$103,3,FALSE),0))</f>
        <v/>
      </c>
      <c r="O81" s="13">
        <f>IF(OR($J81="",$N81=""),"",$J81*$N81)</f>
        <v/>
      </c>
      <c r="P81" s="11">
        <f>IF(AND($G81="",$H81="",$B81="",$D81=""),"",IF(OR($G81="",$H81=""),"À compléter",IF($J81&lt;0,"Erreur horaire",IF($J81&gt;10,"Amplitude élevée","OK"))))</f>
        <v/>
      </c>
    </row>
    <row r="82">
      <c r="A82" s="4">
        <f>IF($B82="","",ROW()-3)</f>
        <v/>
      </c>
      <c r="B82" s="5" t="n"/>
      <c r="C82" s="4">
        <f>IF($B82="","",IF(MOD($B82-46083,7)=0,"Lundi",IF(MOD($B82-46083,7)=1,"Mardi",IF(MOD($B82-46083,7)=2,"Mercredi",IF(MOD($B82-46083,7)=3,"Jeudi",IF(MOD($B82-46083,7)=4,"Vendredi",IF(MOD($B82-46083,7)=5,"Samedi","Dimanche")))))))</f>
        <v/>
      </c>
      <c r="D82" s="6" t="n"/>
      <c r="E82" s="6" t="n"/>
      <c r="F82" s="6" t="n"/>
      <c r="G82" s="7" t="n"/>
      <c r="H82" s="7" t="n"/>
      <c r="I82" s="8" t="n"/>
      <c r="J82" s="9">
        <f>IF(OR($G82="",$H82=""),"",IFERROR(MOD($H82-$G82,1)*24-$I82,0))</f>
        <v/>
      </c>
      <c r="K82" s="9">
        <f>IF($D82="","",IFERROR(VLOOKUP($D82,'Référentiels'!$A$4:$D$103,4,FALSE),0))</f>
        <v/>
      </c>
      <c r="L82" s="9">
        <f>IF($J82="","",$J82-$K82)</f>
        <v/>
      </c>
      <c r="M82" s="6" t="n"/>
      <c r="N82" s="10">
        <f>IF($D82="","",IFERROR(VLOOKUP($D82,'Référentiels'!$A$4:$D$103,3,FALSE),0))</f>
        <v/>
      </c>
      <c r="O82" s="10">
        <f>IF(OR($J82="",$N82=""),"",$J82*$N82)</f>
        <v/>
      </c>
      <c r="P82" s="4">
        <f>IF(AND($G82="",$H82="",$B82="",$D82=""),"",IF(OR($G82="",$H82=""),"À compléter",IF($J82&lt;0,"Erreur horaire",IF($J82&gt;10,"Amplitude élevée","OK"))))</f>
        <v/>
      </c>
    </row>
    <row r="83">
      <c r="A83" s="11">
        <f>IF($B83="","",ROW()-3)</f>
        <v/>
      </c>
      <c r="B83" s="5" t="n"/>
      <c r="C83" s="11">
        <f>IF($B83="","",IF(MOD($B83-46083,7)=0,"Lundi",IF(MOD($B83-46083,7)=1,"Mardi",IF(MOD($B83-46083,7)=2,"Mercredi",IF(MOD($B83-46083,7)=3,"Jeudi",IF(MOD($B83-46083,7)=4,"Vendredi",IF(MOD($B83-46083,7)=5,"Samedi","Dimanche")))))))</f>
        <v/>
      </c>
      <c r="D83" s="6" t="n"/>
      <c r="E83" s="6" t="n"/>
      <c r="F83" s="6" t="n"/>
      <c r="G83" s="7" t="n"/>
      <c r="H83" s="7" t="n"/>
      <c r="I83" s="8" t="n"/>
      <c r="J83" s="12">
        <f>IF(OR($G83="",$H83=""),"",IFERROR(MOD($H83-$G83,1)*24-$I83,0))</f>
        <v/>
      </c>
      <c r="K83" s="12">
        <f>IF($D83="","",IFERROR(VLOOKUP($D83,'Référentiels'!$A$4:$D$103,4,FALSE),0))</f>
        <v/>
      </c>
      <c r="L83" s="12">
        <f>IF($J83="","",$J83-$K83)</f>
        <v/>
      </c>
      <c r="M83" s="6" t="n"/>
      <c r="N83" s="13">
        <f>IF($D83="","",IFERROR(VLOOKUP($D83,'Référentiels'!$A$4:$D$103,3,FALSE),0))</f>
        <v/>
      </c>
      <c r="O83" s="13">
        <f>IF(OR($J83="",$N83=""),"",$J83*$N83)</f>
        <v/>
      </c>
      <c r="P83" s="11">
        <f>IF(AND($G83="",$H83="",$B83="",$D83=""),"",IF(OR($G83="",$H83=""),"À compléter",IF($J83&lt;0,"Erreur horaire",IF($J83&gt;10,"Amplitude élevée","OK"))))</f>
        <v/>
      </c>
    </row>
    <row r="84">
      <c r="A84" s="4">
        <f>IF($B84="","",ROW()-3)</f>
        <v/>
      </c>
      <c r="B84" s="5" t="n"/>
      <c r="C84" s="4">
        <f>IF($B84="","",IF(MOD($B84-46083,7)=0,"Lundi",IF(MOD($B84-46083,7)=1,"Mardi",IF(MOD($B84-46083,7)=2,"Mercredi",IF(MOD($B84-46083,7)=3,"Jeudi",IF(MOD($B84-46083,7)=4,"Vendredi",IF(MOD($B84-46083,7)=5,"Samedi","Dimanche")))))))</f>
        <v/>
      </c>
      <c r="D84" s="6" t="n"/>
      <c r="E84" s="6" t="n"/>
      <c r="F84" s="6" t="n"/>
      <c r="G84" s="7" t="n"/>
      <c r="H84" s="7" t="n"/>
      <c r="I84" s="8" t="n"/>
      <c r="J84" s="9">
        <f>IF(OR($G84="",$H84=""),"",IFERROR(MOD($H84-$G84,1)*24-$I84,0))</f>
        <v/>
      </c>
      <c r="K84" s="9">
        <f>IF($D84="","",IFERROR(VLOOKUP($D84,'Référentiels'!$A$4:$D$103,4,FALSE),0))</f>
        <v/>
      </c>
      <c r="L84" s="9">
        <f>IF($J84="","",$J84-$K84)</f>
        <v/>
      </c>
      <c r="M84" s="6" t="n"/>
      <c r="N84" s="10">
        <f>IF($D84="","",IFERROR(VLOOKUP($D84,'Référentiels'!$A$4:$D$103,3,FALSE),0))</f>
        <v/>
      </c>
      <c r="O84" s="10">
        <f>IF(OR($J84="",$N84=""),"",$J84*$N84)</f>
        <v/>
      </c>
      <c r="P84" s="4">
        <f>IF(AND($G84="",$H84="",$B84="",$D84=""),"",IF(OR($G84="",$H84=""),"À compléter",IF($J84&lt;0,"Erreur horaire",IF($J84&gt;10,"Amplitude élevée","OK"))))</f>
        <v/>
      </c>
    </row>
    <row r="85">
      <c r="A85" s="11">
        <f>IF($B85="","",ROW()-3)</f>
        <v/>
      </c>
      <c r="B85" s="5" t="n"/>
      <c r="C85" s="11">
        <f>IF($B85="","",IF(MOD($B85-46083,7)=0,"Lundi",IF(MOD($B85-46083,7)=1,"Mardi",IF(MOD($B85-46083,7)=2,"Mercredi",IF(MOD($B85-46083,7)=3,"Jeudi",IF(MOD($B85-46083,7)=4,"Vendredi",IF(MOD($B85-46083,7)=5,"Samedi","Dimanche")))))))</f>
        <v/>
      </c>
      <c r="D85" s="6" t="n"/>
      <c r="E85" s="6" t="n"/>
      <c r="F85" s="6" t="n"/>
      <c r="G85" s="7" t="n"/>
      <c r="H85" s="7" t="n"/>
      <c r="I85" s="8" t="n"/>
      <c r="J85" s="12">
        <f>IF(OR($G85="",$H85=""),"",IFERROR(MOD($H85-$G85,1)*24-$I85,0))</f>
        <v/>
      </c>
      <c r="K85" s="12">
        <f>IF($D85="","",IFERROR(VLOOKUP($D85,'Référentiels'!$A$4:$D$103,4,FALSE),0))</f>
        <v/>
      </c>
      <c r="L85" s="12">
        <f>IF($J85="","",$J85-$K85)</f>
        <v/>
      </c>
      <c r="M85" s="6" t="n"/>
      <c r="N85" s="13">
        <f>IF($D85="","",IFERROR(VLOOKUP($D85,'Référentiels'!$A$4:$D$103,3,FALSE),0))</f>
        <v/>
      </c>
      <c r="O85" s="13">
        <f>IF(OR($J85="",$N85=""),"",$J85*$N85)</f>
        <v/>
      </c>
      <c r="P85" s="11">
        <f>IF(AND($G85="",$H85="",$B85="",$D85=""),"",IF(OR($G85="",$H85=""),"À compléter",IF($J85&lt;0,"Erreur horaire",IF($J85&gt;10,"Amplitude élevée","OK"))))</f>
        <v/>
      </c>
    </row>
    <row r="86">
      <c r="A86" s="4">
        <f>IF($B86="","",ROW()-3)</f>
        <v/>
      </c>
      <c r="B86" s="5" t="n"/>
      <c r="C86" s="4">
        <f>IF($B86="","",IF(MOD($B86-46083,7)=0,"Lundi",IF(MOD($B86-46083,7)=1,"Mardi",IF(MOD($B86-46083,7)=2,"Mercredi",IF(MOD($B86-46083,7)=3,"Jeudi",IF(MOD($B86-46083,7)=4,"Vendredi",IF(MOD($B86-46083,7)=5,"Samedi","Dimanche")))))))</f>
        <v/>
      </c>
      <c r="D86" s="6" t="n"/>
      <c r="E86" s="6" t="n"/>
      <c r="F86" s="6" t="n"/>
      <c r="G86" s="7" t="n"/>
      <c r="H86" s="7" t="n"/>
      <c r="I86" s="8" t="n"/>
      <c r="J86" s="9">
        <f>IF(OR($G86="",$H86=""),"",IFERROR(MOD($H86-$G86,1)*24-$I86,0))</f>
        <v/>
      </c>
      <c r="K86" s="9">
        <f>IF($D86="","",IFERROR(VLOOKUP($D86,'Référentiels'!$A$4:$D$103,4,FALSE),0))</f>
        <v/>
      </c>
      <c r="L86" s="9">
        <f>IF($J86="","",$J86-$K86)</f>
        <v/>
      </c>
      <c r="M86" s="6" t="n"/>
      <c r="N86" s="10">
        <f>IF($D86="","",IFERROR(VLOOKUP($D86,'Référentiels'!$A$4:$D$103,3,FALSE),0))</f>
        <v/>
      </c>
      <c r="O86" s="10">
        <f>IF(OR($J86="",$N86=""),"",$J86*$N86)</f>
        <v/>
      </c>
      <c r="P86" s="4">
        <f>IF(AND($G86="",$H86="",$B86="",$D86=""),"",IF(OR($G86="",$H86=""),"À compléter",IF($J86&lt;0,"Erreur horaire",IF($J86&gt;10,"Amplitude élevée","OK"))))</f>
        <v/>
      </c>
    </row>
    <row r="87">
      <c r="A87" s="11">
        <f>IF($B87="","",ROW()-3)</f>
        <v/>
      </c>
      <c r="B87" s="5" t="n"/>
      <c r="C87" s="11">
        <f>IF($B87="","",IF(MOD($B87-46083,7)=0,"Lundi",IF(MOD($B87-46083,7)=1,"Mardi",IF(MOD($B87-46083,7)=2,"Mercredi",IF(MOD($B87-46083,7)=3,"Jeudi",IF(MOD($B87-46083,7)=4,"Vendredi",IF(MOD($B87-46083,7)=5,"Samedi","Dimanche")))))))</f>
        <v/>
      </c>
      <c r="D87" s="6" t="n"/>
      <c r="E87" s="6" t="n"/>
      <c r="F87" s="6" t="n"/>
      <c r="G87" s="7" t="n"/>
      <c r="H87" s="7" t="n"/>
      <c r="I87" s="8" t="n"/>
      <c r="J87" s="12">
        <f>IF(OR($G87="",$H87=""),"",IFERROR(MOD($H87-$G87,1)*24-$I87,0))</f>
        <v/>
      </c>
      <c r="K87" s="12">
        <f>IF($D87="","",IFERROR(VLOOKUP($D87,'Référentiels'!$A$4:$D$103,4,FALSE),0))</f>
        <v/>
      </c>
      <c r="L87" s="12">
        <f>IF($J87="","",$J87-$K87)</f>
        <v/>
      </c>
      <c r="M87" s="6" t="n"/>
      <c r="N87" s="13">
        <f>IF($D87="","",IFERROR(VLOOKUP($D87,'Référentiels'!$A$4:$D$103,3,FALSE),0))</f>
        <v/>
      </c>
      <c r="O87" s="13">
        <f>IF(OR($J87="",$N87=""),"",$J87*$N87)</f>
        <v/>
      </c>
      <c r="P87" s="11">
        <f>IF(AND($G87="",$H87="",$B87="",$D87=""),"",IF(OR($G87="",$H87=""),"À compléter",IF($J87&lt;0,"Erreur horaire",IF($J87&gt;10,"Amplitude élevée","OK"))))</f>
        <v/>
      </c>
    </row>
    <row r="88">
      <c r="A88" s="4">
        <f>IF($B88="","",ROW()-3)</f>
        <v/>
      </c>
      <c r="B88" s="5" t="n"/>
      <c r="C88" s="4">
        <f>IF($B88="","",IF(MOD($B88-46083,7)=0,"Lundi",IF(MOD($B88-46083,7)=1,"Mardi",IF(MOD($B88-46083,7)=2,"Mercredi",IF(MOD($B88-46083,7)=3,"Jeudi",IF(MOD($B88-46083,7)=4,"Vendredi",IF(MOD($B88-46083,7)=5,"Samedi","Dimanche")))))))</f>
        <v/>
      </c>
      <c r="D88" s="6" t="n"/>
      <c r="E88" s="6" t="n"/>
      <c r="F88" s="6" t="n"/>
      <c r="G88" s="7" t="n"/>
      <c r="H88" s="7" t="n"/>
      <c r="I88" s="8" t="n"/>
      <c r="J88" s="9">
        <f>IF(OR($G88="",$H88=""),"",IFERROR(MOD($H88-$G88,1)*24-$I88,0))</f>
        <v/>
      </c>
      <c r="K88" s="9">
        <f>IF($D88="","",IFERROR(VLOOKUP($D88,'Référentiels'!$A$4:$D$103,4,FALSE),0))</f>
        <v/>
      </c>
      <c r="L88" s="9">
        <f>IF($J88="","",$J88-$K88)</f>
        <v/>
      </c>
      <c r="M88" s="6" t="n"/>
      <c r="N88" s="10">
        <f>IF($D88="","",IFERROR(VLOOKUP($D88,'Référentiels'!$A$4:$D$103,3,FALSE),0))</f>
        <v/>
      </c>
      <c r="O88" s="10">
        <f>IF(OR($J88="",$N88=""),"",$J88*$N88)</f>
        <v/>
      </c>
      <c r="P88" s="4">
        <f>IF(AND($G88="",$H88="",$B88="",$D88=""),"",IF(OR($G88="",$H88=""),"À compléter",IF($J88&lt;0,"Erreur horaire",IF($J88&gt;10,"Amplitude élevée","OK"))))</f>
        <v/>
      </c>
    </row>
    <row r="89">
      <c r="A89" s="11">
        <f>IF($B89="","",ROW()-3)</f>
        <v/>
      </c>
      <c r="B89" s="5" t="n"/>
      <c r="C89" s="11">
        <f>IF($B89="","",IF(MOD($B89-46083,7)=0,"Lundi",IF(MOD($B89-46083,7)=1,"Mardi",IF(MOD($B89-46083,7)=2,"Mercredi",IF(MOD($B89-46083,7)=3,"Jeudi",IF(MOD($B89-46083,7)=4,"Vendredi",IF(MOD($B89-46083,7)=5,"Samedi","Dimanche")))))))</f>
        <v/>
      </c>
      <c r="D89" s="6" t="n"/>
      <c r="E89" s="6" t="n"/>
      <c r="F89" s="6" t="n"/>
      <c r="G89" s="7" t="n"/>
      <c r="H89" s="7" t="n"/>
      <c r="I89" s="8" t="n"/>
      <c r="J89" s="12">
        <f>IF(OR($G89="",$H89=""),"",IFERROR(MOD($H89-$G89,1)*24-$I89,0))</f>
        <v/>
      </c>
      <c r="K89" s="12">
        <f>IF($D89="","",IFERROR(VLOOKUP($D89,'Référentiels'!$A$4:$D$103,4,FALSE),0))</f>
        <v/>
      </c>
      <c r="L89" s="12">
        <f>IF($J89="","",$J89-$K89)</f>
        <v/>
      </c>
      <c r="M89" s="6" t="n"/>
      <c r="N89" s="13">
        <f>IF($D89="","",IFERROR(VLOOKUP($D89,'Référentiels'!$A$4:$D$103,3,FALSE),0))</f>
        <v/>
      </c>
      <c r="O89" s="13">
        <f>IF(OR($J89="",$N89=""),"",$J89*$N89)</f>
        <v/>
      </c>
      <c r="P89" s="11">
        <f>IF(AND($G89="",$H89="",$B89="",$D89=""),"",IF(OR($G89="",$H89=""),"À compléter",IF($J89&lt;0,"Erreur horaire",IF($J89&gt;10,"Amplitude élevée","OK"))))</f>
        <v/>
      </c>
    </row>
    <row r="90">
      <c r="A90" s="4">
        <f>IF($B90="","",ROW()-3)</f>
        <v/>
      </c>
      <c r="B90" s="5" t="n"/>
      <c r="C90" s="4">
        <f>IF($B90="","",IF(MOD($B90-46083,7)=0,"Lundi",IF(MOD($B90-46083,7)=1,"Mardi",IF(MOD($B90-46083,7)=2,"Mercredi",IF(MOD($B90-46083,7)=3,"Jeudi",IF(MOD($B90-46083,7)=4,"Vendredi",IF(MOD($B90-46083,7)=5,"Samedi","Dimanche")))))))</f>
        <v/>
      </c>
      <c r="D90" s="6" t="n"/>
      <c r="E90" s="6" t="n"/>
      <c r="F90" s="6" t="n"/>
      <c r="G90" s="7" t="n"/>
      <c r="H90" s="7" t="n"/>
      <c r="I90" s="8" t="n"/>
      <c r="J90" s="9">
        <f>IF(OR($G90="",$H90=""),"",IFERROR(MOD($H90-$G90,1)*24-$I90,0))</f>
        <v/>
      </c>
      <c r="K90" s="9">
        <f>IF($D90="","",IFERROR(VLOOKUP($D90,'Référentiels'!$A$4:$D$103,4,FALSE),0))</f>
        <v/>
      </c>
      <c r="L90" s="9">
        <f>IF($J90="","",$J90-$K90)</f>
        <v/>
      </c>
      <c r="M90" s="6" t="n"/>
      <c r="N90" s="10">
        <f>IF($D90="","",IFERROR(VLOOKUP($D90,'Référentiels'!$A$4:$D$103,3,FALSE),0))</f>
        <v/>
      </c>
      <c r="O90" s="10">
        <f>IF(OR($J90="",$N90=""),"",$J90*$N90)</f>
        <v/>
      </c>
      <c r="P90" s="4">
        <f>IF(AND($G90="",$H90="",$B90="",$D90=""),"",IF(OR($G90="",$H90=""),"À compléter",IF($J90&lt;0,"Erreur horaire",IF($J90&gt;10,"Amplitude élevée","OK"))))</f>
        <v/>
      </c>
    </row>
    <row r="91">
      <c r="A91" s="11">
        <f>IF($B91="","",ROW()-3)</f>
        <v/>
      </c>
      <c r="B91" s="5" t="n"/>
      <c r="C91" s="11">
        <f>IF($B91="","",IF(MOD($B91-46083,7)=0,"Lundi",IF(MOD($B91-46083,7)=1,"Mardi",IF(MOD($B91-46083,7)=2,"Mercredi",IF(MOD($B91-46083,7)=3,"Jeudi",IF(MOD($B91-46083,7)=4,"Vendredi",IF(MOD($B91-46083,7)=5,"Samedi","Dimanche")))))))</f>
        <v/>
      </c>
      <c r="D91" s="6" t="n"/>
      <c r="E91" s="6" t="n"/>
      <c r="F91" s="6" t="n"/>
      <c r="G91" s="7" t="n"/>
      <c r="H91" s="7" t="n"/>
      <c r="I91" s="8" t="n"/>
      <c r="J91" s="12">
        <f>IF(OR($G91="",$H91=""),"",IFERROR(MOD($H91-$G91,1)*24-$I91,0))</f>
        <v/>
      </c>
      <c r="K91" s="12">
        <f>IF($D91="","",IFERROR(VLOOKUP($D91,'Référentiels'!$A$4:$D$103,4,FALSE),0))</f>
        <v/>
      </c>
      <c r="L91" s="12">
        <f>IF($J91="","",$J91-$K91)</f>
        <v/>
      </c>
      <c r="M91" s="6" t="n"/>
      <c r="N91" s="13">
        <f>IF($D91="","",IFERROR(VLOOKUP($D91,'Référentiels'!$A$4:$D$103,3,FALSE),0))</f>
        <v/>
      </c>
      <c r="O91" s="13">
        <f>IF(OR($J91="",$N91=""),"",$J91*$N91)</f>
        <v/>
      </c>
      <c r="P91" s="11">
        <f>IF(AND($G91="",$H91="",$B91="",$D91=""),"",IF(OR($G91="",$H91=""),"À compléter",IF($J91&lt;0,"Erreur horaire",IF($J91&gt;10,"Amplitude élevée","OK"))))</f>
        <v/>
      </c>
    </row>
    <row r="92">
      <c r="A92" s="4">
        <f>IF($B92="","",ROW()-3)</f>
        <v/>
      </c>
      <c r="B92" s="5" t="n"/>
      <c r="C92" s="4">
        <f>IF($B92="","",IF(MOD($B92-46083,7)=0,"Lundi",IF(MOD($B92-46083,7)=1,"Mardi",IF(MOD($B92-46083,7)=2,"Mercredi",IF(MOD($B92-46083,7)=3,"Jeudi",IF(MOD($B92-46083,7)=4,"Vendredi",IF(MOD($B92-46083,7)=5,"Samedi","Dimanche")))))))</f>
        <v/>
      </c>
      <c r="D92" s="6" t="n"/>
      <c r="E92" s="6" t="n"/>
      <c r="F92" s="6" t="n"/>
      <c r="G92" s="7" t="n"/>
      <c r="H92" s="7" t="n"/>
      <c r="I92" s="8" t="n"/>
      <c r="J92" s="9">
        <f>IF(OR($G92="",$H92=""),"",IFERROR(MOD($H92-$G92,1)*24-$I92,0))</f>
        <v/>
      </c>
      <c r="K92" s="9">
        <f>IF($D92="","",IFERROR(VLOOKUP($D92,'Référentiels'!$A$4:$D$103,4,FALSE),0))</f>
        <v/>
      </c>
      <c r="L92" s="9">
        <f>IF($J92="","",$J92-$K92)</f>
        <v/>
      </c>
      <c r="M92" s="6" t="n"/>
      <c r="N92" s="10">
        <f>IF($D92="","",IFERROR(VLOOKUP($D92,'Référentiels'!$A$4:$D$103,3,FALSE),0))</f>
        <v/>
      </c>
      <c r="O92" s="10">
        <f>IF(OR($J92="",$N92=""),"",$J92*$N92)</f>
        <v/>
      </c>
      <c r="P92" s="4">
        <f>IF(AND($G92="",$H92="",$B92="",$D92=""),"",IF(OR($G92="",$H92=""),"À compléter",IF($J92&lt;0,"Erreur horaire",IF($J92&gt;10,"Amplitude élevée","OK"))))</f>
        <v/>
      </c>
    </row>
    <row r="93">
      <c r="A93" s="11">
        <f>IF($B93="","",ROW()-3)</f>
        <v/>
      </c>
      <c r="B93" s="5" t="n"/>
      <c r="C93" s="11">
        <f>IF($B93="","",IF(MOD($B93-46083,7)=0,"Lundi",IF(MOD($B93-46083,7)=1,"Mardi",IF(MOD($B93-46083,7)=2,"Mercredi",IF(MOD($B93-46083,7)=3,"Jeudi",IF(MOD($B93-46083,7)=4,"Vendredi",IF(MOD($B93-46083,7)=5,"Samedi","Dimanche")))))))</f>
        <v/>
      </c>
      <c r="D93" s="6" t="n"/>
      <c r="E93" s="6" t="n"/>
      <c r="F93" s="6" t="n"/>
      <c r="G93" s="7" t="n"/>
      <c r="H93" s="7" t="n"/>
      <c r="I93" s="8" t="n"/>
      <c r="J93" s="12">
        <f>IF(OR($G93="",$H93=""),"",IFERROR(MOD($H93-$G93,1)*24-$I93,0))</f>
        <v/>
      </c>
      <c r="K93" s="12">
        <f>IF($D93="","",IFERROR(VLOOKUP($D93,'Référentiels'!$A$4:$D$103,4,FALSE),0))</f>
        <v/>
      </c>
      <c r="L93" s="12">
        <f>IF($J93="","",$J93-$K93)</f>
        <v/>
      </c>
      <c r="M93" s="6" t="n"/>
      <c r="N93" s="13">
        <f>IF($D93="","",IFERROR(VLOOKUP($D93,'Référentiels'!$A$4:$D$103,3,FALSE),0))</f>
        <v/>
      </c>
      <c r="O93" s="13">
        <f>IF(OR($J93="",$N93=""),"",$J93*$N93)</f>
        <v/>
      </c>
      <c r="P93" s="11">
        <f>IF(AND($G93="",$H93="",$B93="",$D93=""),"",IF(OR($G93="",$H93=""),"À compléter",IF($J93&lt;0,"Erreur horaire",IF($J93&gt;10,"Amplitude élevée","OK"))))</f>
        <v/>
      </c>
    </row>
    <row r="94">
      <c r="A94" s="4">
        <f>IF($B94="","",ROW()-3)</f>
        <v/>
      </c>
      <c r="B94" s="5" t="n"/>
      <c r="C94" s="4">
        <f>IF($B94="","",IF(MOD($B94-46083,7)=0,"Lundi",IF(MOD($B94-46083,7)=1,"Mardi",IF(MOD($B94-46083,7)=2,"Mercredi",IF(MOD($B94-46083,7)=3,"Jeudi",IF(MOD($B94-46083,7)=4,"Vendredi",IF(MOD($B94-46083,7)=5,"Samedi","Dimanche")))))))</f>
        <v/>
      </c>
      <c r="D94" s="6" t="n"/>
      <c r="E94" s="6" t="n"/>
      <c r="F94" s="6" t="n"/>
      <c r="G94" s="7" t="n"/>
      <c r="H94" s="7" t="n"/>
      <c r="I94" s="8" t="n"/>
      <c r="J94" s="9">
        <f>IF(OR($G94="",$H94=""),"",IFERROR(MOD($H94-$G94,1)*24-$I94,0))</f>
        <v/>
      </c>
      <c r="K94" s="9">
        <f>IF($D94="","",IFERROR(VLOOKUP($D94,'Référentiels'!$A$4:$D$103,4,FALSE),0))</f>
        <v/>
      </c>
      <c r="L94" s="9">
        <f>IF($J94="","",$J94-$K94)</f>
        <v/>
      </c>
      <c r="M94" s="6" t="n"/>
      <c r="N94" s="10">
        <f>IF($D94="","",IFERROR(VLOOKUP($D94,'Référentiels'!$A$4:$D$103,3,FALSE),0))</f>
        <v/>
      </c>
      <c r="O94" s="10">
        <f>IF(OR($J94="",$N94=""),"",$J94*$N94)</f>
        <v/>
      </c>
      <c r="P94" s="4">
        <f>IF(AND($G94="",$H94="",$B94="",$D94=""),"",IF(OR($G94="",$H94=""),"À compléter",IF($J94&lt;0,"Erreur horaire",IF($J94&gt;10,"Amplitude élevée","OK"))))</f>
        <v/>
      </c>
    </row>
    <row r="95">
      <c r="A95" s="11">
        <f>IF($B95="","",ROW()-3)</f>
        <v/>
      </c>
      <c r="B95" s="5" t="n"/>
      <c r="C95" s="11">
        <f>IF($B95="","",IF(MOD($B95-46083,7)=0,"Lundi",IF(MOD($B95-46083,7)=1,"Mardi",IF(MOD($B95-46083,7)=2,"Mercredi",IF(MOD($B95-46083,7)=3,"Jeudi",IF(MOD($B95-46083,7)=4,"Vendredi",IF(MOD($B95-46083,7)=5,"Samedi","Dimanche")))))))</f>
        <v/>
      </c>
      <c r="D95" s="6" t="n"/>
      <c r="E95" s="6" t="n"/>
      <c r="F95" s="6" t="n"/>
      <c r="G95" s="7" t="n"/>
      <c r="H95" s="7" t="n"/>
      <c r="I95" s="8" t="n"/>
      <c r="J95" s="12">
        <f>IF(OR($G95="",$H95=""),"",IFERROR(MOD($H95-$G95,1)*24-$I95,0))</f>
        <v/>
      </c>
      <c r="K95" s="12">
        <f>IF($D95="","",IFERROR(VLOOKUP($D95,'Référentiels'!$A$4:$D$103,4,FALSE),0))</f>
        <v/>
      </c>
      <c r="L95" s="12">
        <f>IF($J95="","",$J95-$K95)</f>
        <v/>
      </c>
      <c r="M95" s="6" t="n"/>
      <c r="N95" s="13">
        <f>IF($D95="","",IFERROR(VLOOKUP($D95,'Référentiels'!$A$4:$D$103,3,FALSE),0))</f>
        <v/>
      </c>
      <c r="O95" s="13">
        <f>IF(OR($J95="",$N95=""),"",$J95*$N95)</f>
        <v/>
      </c>
      <c r="P95" s="11">
        <f>IF(AND($G95="",$H95="",$B95="",$D95=""),"",IF(OR($G95="",$H95=""),"À compléter",IF($J95&lt;0,"Erreur horaire",IF($J95&gt;10,"Amplitude élevée","OK"))))</f>
        <v/>
      </c>
    </row>
    <row r="96">
      <c r="A96" s="4">
        <f>IF($B96="","",ROW()-3)</f>
        <v/>
      </c>
      <c r="B96" s="5" t="n"/>
      <c r="C96" s="4">
        <f>IF($B96="","",IF(MOD($B96-46083,7)=0,"Lundi",IF(MOD($B96-46083,7)=1,"Mardi",IF(MOD($B96-46083,7)=2,"Mercredi",IF(MOD($B96-46083,7)=3,"Jeudi",IF(MOD($B96-46083,7)=4,"Vendredi",IF(MOD($B96-46083,7)=5,"Samedi","Dimanche")))))))</f>
        <v/>
      </c>
      <c r="D96" s="6" t="n"/>
      <c r="E96" s="6" t="n"/>
      <c r="F96" s="6" t="n"/>
      <c r="G96" s="7" t="n"/>
      <c r="H96" s="7" t="n"/>
      <c r="I96" s="8" t="n"/>
      <c r="J96" s="9">
        <f>IF(OR($G96="",$H96=""),"",IFERROR(MOD($H96-$G96,1)*24-$I96,0))</f>
        <v/>
      </c>
      <c r="K96" s="9">
        <f>IF($D96="","",IFERROR(VLOOKUP($D96,'Référentiels'!$A$4:$D$103,4,FALSE),0))</f>
        <v/>
      </c>
      <c r="L96" s="9">
        <f>IF($J96="","",$J96-$K96)</f>
        <v/>
      </c>
      <c r="M96" s="6" t="n"/>
      <c r="N96" s="10">
        <f>IF($D96="","",IFERROR(VLOOKUP($D96,'Référentiels'!$A$4:$D$103,3,FALSE),0))</f>
        <v/>
      </c>
      <c r="O96" s="10">
        <f>IF(OR($J96="",$N96=""),"",$J96*$N96)</f>
        <v/>
      </c>
      <c r="P96" s="4">
        <f>IF(AND($G96="",$H96="",$B96="",$D96=""),"",IF(OR($G96="",$H96=""),"À compléter",IF($J96&lt;0,"Erreur horaire",IF($J96&gt;10,"Amplitude élevée","OK"))))</f>
        <v/>
      </c>
    </row>
    <row r="97">
      <c r="A97" s="11">
        <f>IF($B97="","",ROW()-3)</f>
        <v/>
      </c>
      <c r="B97" s="5" t="n"/>
      <c r="C97" s="11">
        <f>IF($B97="","",IF(MOD($B97-46083,7)=0,"Lundi",IF(MOD($B97-46083,7)=1,"Mardi",IF(MOD($B97-46083,7)=2,"Mercredi",IF(MOD($B97-46083,7)=3,"Jeudi",IF(MOD($B97-46083,7)=4,"Vendredi",IF(MOD($B97-46083,7)=5,"Samedi","Dimanche")))))))</f>
        <v/>
      </c>
      <c r="D97" s="6" t="n"/>
      <c r="E97" s="6" t="n"/>
      <c r="F97" s="6" t="n"/>
      <c r="G97" s="7" t="n"/>
      <c r="H97" s="7" t="n"/>
      <c r="I97" s="8" t="n"/>
      <c r="J97" s="12">
        <f>IF(OR($G97="",$H97=""),"",IFERROR(MOD($H97-$G97,1)*24-$I97,0))</f>
        <v/>
      </c>
      <c r="K97" s="12">
        <f>IF($D97="","",IFERROR(VLOOKUP($D97,'Référentiels'!$A$4:$D$103,4,FALSE),0))</f>
        <v/>
      </c>
      <c r="L97" s="12">
        <f>IF($J97="","",$J97-$K97)</f>
        <v/>
      </c>
      <c r="M97" s="6" t="n"/>
      <c r="N97" s="13">
        <f>IF($D97="","",IFERROR(VLOOKUP($D97,'Référentiels'!$A$4:$D$103,3,FALSE),0))</f>
        <v/>
      </c>
      <c r="O97" s="13">
        <f>IF(OR($J97="",$N97=""),"",$J97*$N97)</f>
        <v/>
      </c>
      <c r="P97" s="11">
        <f>IF(AND($G97="",$H97="",$B97="",$D97=""),"",IF(OR($G97="",$H97=""),"À compléter",IF($J97&lt;0,"Erreur horaire",IF($J97&gt;10,"Amplitude élevée","OK"))))</f>
        <v/>
      </c>
    </row>
    <row r="98">
      <c r="A98" s="4">
        <f>IF($B98="","",ROW()-3)</f>
        <v/>
      </c>
      <c r="B98" s="5" t="n"/>
      <c r="C98" s="4">
        <f>IF($B98="","",IF(MOD($B98-46083,7)=0,"Lundi",IF(MOD($B98-46083,7)=1,"Mardi",IF(MOD($B98-46083,7)=2,"Mercredi",IF(MOD($B98-46083,7)=3,"Jeudi",IF(MOD($B98-46083,7)=4,"Vendredi",IF(MOD($B98-46083,7)=5,"Samedi","Dimanche")))))))</f>
        <v/>
      </c>
      <c r="D98" s="6" t="n"/>
      <c r="E98" s="6" t="n"/>
      <c r="F98" s="6" t="n"/>
      <c r="G98" s="7" t="n"/>
      <c r="H98" s="7" t="n"/>
      <c r="I98" s="8" t="n"/>
      <c r="J98" s="9">
        <f>IF(OR($G98="",$H98=""),"",IFERROR(MOD($H98-$G98,1)*24-$I98,0))</f>
        <v/>
      </c>
      <c r="K98" s="9">
        <f>IF($D98="","",IFERROR(VLOOKUP($D98,'Référentiels'!$A$4:$D$103,4,FALSE),0))</f>
        <v/>
      </c>
      <c r="L98" s="9">
        <f>IF($J98="","",$J98-$K98)</f>
        <v/>
      </c>
      <c r="M98" s="6" t="n"/>
      <c r="N98" s="10">
        <f>IF($D98="","",IFERROR(VLOOKUP($D98,'Référentiels'!$A$4:$D$103,3,FALSE),0))</f>
        <v/>
      </c>
      <c r="O98" s="10">
        <f>IF(OR($J98="",$N98=""),"",$J98*$N98)</f>
        <v/>
      </c>
      <c r="P98" s="4">
        <f>IF(AND($G98="",$H98="",$B98="",$D98=""),"",IF(OR($G98="",$H98=""),"À compléter",IF($J98&lt;0,"Erreur horaire",IF($J98&gt;10,"Amplitude élevée","OK"))))</f>
        <v/>
      </c>
    </row>
    <row r="99">
      <c r="A99" s="11">
        <f>IF($B99="","",ROW()-3)</f>
        <v/>
      </c>
      <c r="B99" s="5" t="n"/>
      <c r="C99" s="11">
        <f>IF($B99="","",IF(MOD($B99-46083,7)=0,"Lundi",IF(MOD($B99-46083,7)=1,"Mardi",IF(MOD($B99-46083,7)=2,"Mercredi",IF(MOD($B99-46083,7)=3,"Jeudi",IF(MOD($B99-46083,7)=4,"Vendredi",IF(MOD($B99-46083,7)=5,"Samedi","Dimanche")))))))</f>
        <v/>
      </c>
      <c r="D99" s="6" t="n"/>
      <c r="E99" s="6" t="n"/>
      <c r="F99" s="6" t="n"/>
      <c r="G99" s="7" t="n"/>
      <c r="H99" s="7" t="n"/>
      <c r="I99" s="8" t="n"/>
      <c r="J99" s="12">
        <f>IF(OR($G99="",$H99=""),"",IFERROR(MOD($H99-$G99,1)*24-$I99,0))</f>
        <v/>
      </c>
      <c r="K99" s="12">
        <f>IF($D99="","",IFERROR(VLOOKUP($D99,'Référentiels'!$A$4:$D$103,4,FALSE),0))</f>
        <v/>
      </c>
      <c r="L99" s="12">
        <f>IF($J99="","",$J99-$K99)</f>
        <v/>
      </c>
      <c r="M99" s="6" t="n"/>
      <c r="N99" s="13">
        <f>IF($D99="","",IFERROR(VLOOKUP($D99,'Référentiels'!$A$4:$D$103,3,FALSE),0))</f>
        <v/>
      </c>
      <c r="O99" s="13">
        <f>IF(OR($J99="",$N99=""),"",$J99*$N99)</f>
        <v/>
      </c>
      <c r="P99" s="11">
        <f>IF(AND($G99="",$H99="",$B99="",$D99=""),"",IF(OR($G99="",$H99=""),"À compléter",IF($J99&lt;0,"Erreur horaire",IF($J99&gt;10,"Amplitude élevée","OK"))))</f>
        <v/>
      </c>
    </row>
    <row r="100">
      <c r="A100" s="4">
        <f>IF($B100="","",ROW()-3)</f>
        <v/>
      </c>
      <c r="B100" s="5" t="n"/>
      <c r="C100" s="4">
        <f>IF($B100="","",IF(MOD($B100-46083,7)=0,"Lundi",IF(MOD($B100-46083,7)=1,"Mardi",IF(MOD($B100-46083,7)=2,"Mercredi",IF(MOD($B100-46083,7)=3,"Jeudi",IF(MOD($B100-46083,7)=4,"Vendredi",IF(MOD($B100-46083,7)=5,"Samedi","Dimanche")))))))</f>
        <v/>
      </c>
      <c r="D100" s="6" t="n"/>
      <c r="E100" s="6" t="n"/>
      <c r="F100" s="6" t="n"/>
      <c r="G100" s="7" t="n"/>
      <c r="H100" s="7" t="n"/>
      <c r="I100" s="8" t="n"/>
      <c r="J100" s="9">
        <f>IF(OR($G100="",$H100=""),"",IFERROR(MOD($H100-$G100,1)*24-$I100,0))</f>
        <v/>
      </c>
      <c r="K100" s="9">
        <f>IF($D100="","",IFERROR(VLOOKUP($D100,'Référentiels'!$A$4:$D$103,4,FALSE),0))</f>
        <v/>
      </c>
      <c r="L100" s="9">
        <f>IF($J100="","",$J100-$K100)</f>
        <v/>
      </c>
      <c r="M100" s="6" t="n"/>
      <c r="N100" s="10">
        <f>IF($D100="","",IFERROR(VLOOKUP($D100,'Référentiels'!$A$4:$D$103,3,FALSE),0))</f>
        <v/>
      </c>
      <c r="O100" s="10">
        <f>IF(OR($J100="",$N100=""),"",$J100*$N100)</f>
        <v/>
      </c>
      <c r="P100" s="4">
        <f>IF(AND($G100="",$H100="",$B100="",$D100=""),"",IF(OR($G100="",$H100=""),"À compléter",IF($J100&lt;0,"Erreur horaire",IF($J100&gt;10,"Amplitude élevée","OK"))))</f>
        <v/>
      </c>
    </row>
    <row r="101">
      <c r="A101" s="11">
        <f>IF($B101="","",ROW()-3)</f>
        <v/>
      </c>
      <c r="B101" s="5" t="n"/>
      <c r="C101" s="11">
        <f>IF($B101="","",IF(MOD($B101-46083,7)=0,"Lundi",IF(MOD($B101-46083,7)=1,"Mardi",IF(MOD($B101-46083,7)=2,"Mercredi",IF(MOD($B101-46083,7)=3,"Jeudi",IF(MOD($B101-46083,7)=4,"Vendredi",IF(MOD($B101-46083,7)=5,"Samedi","Dimanche")))))))</f>
        <v/>
      </c>
      <c r="D101" s="6" t="n"/>
      <c r="E101" s="6" t="n"/>
      <c r="F101" s="6" t="n"/>
      <c r="G101" s="7" t="n"/>
      <c r="H101" s="7" t="n"/>
      <c r="I101" s="8" t="n"/>
      <c r="J101" s="12">
        <f>IF(OR($G101="",$H101=""),"",IFERROR(MOD($H101-$G101,1)*24-$I101,0))</f>
        <v/>
      </c>
      <c r="K101" s="12">
        <f>IF($D101="","",IFERROR(VLOOKUP($D101,'Référentiels'!$A$4:$D$103,4,FALSE),0))</f>
        <v/>
      </c>
      <c r="L101" s="12">
        <f>IF($J101="","",$J101-$K101)</f>
        <v/>
      </c>
      <c r="M101" s="6" t="n"/>
      <c r="N101" s="13">
        <f>IF($D101="","",IFERROR(VLOOKUP($D101,'Référentiels'!$A$4:$D$103,3,FALSE),0))</f>
        <v/>
      </c>
      <c r="O101" s="13">
        <f>IF(OR($J101="",$N101=""),"",$J101*$N101)</f>
        <v/>
      </c>
      <c r="P101" s="11">
        <f>IF(AND($G101="",$H101="",$B101="",$D101=""),"",IF(OR($G101="",$H101=""),"À compléter",IF($J101&lt;0,"Erreur horaire",IF($J101&gt;10,"Amplitude élevée","OK"))))</f>
        <v/>
      </c>
    </row>
    <row r="102">
      <c r="A102" s="4">
        <f>IF($B102="","",ROW()-3)</f>
        <v/>
      </c>
      <c r="B102" s="5" t="n"/>
      <c r="C102" s="4">
        <f>IF($B102="","",IF(MOD($B102-46083,7)=0,"Lundi",IF(MOD($B102-46083,7)=1,"Mardi",IF(MOD($B102-46083,7)=2,"Mercredi",IF(MOD($B102-46083,7)=3,"Jeudi",IF(MOD($B102-46083,7)=4,"Vendredi",IF(MOD($B102-46083,7)=5,"Samedi","Dimanche")))))))</f>
        <v/>
      </c>
      <c r="D102" s="6" t="n"/>
      <c r="E102" s="6" t="n"/>
      <c r="F102" s="6" t="n"/>
      <c r="G102" s="7" t="n"/>
      <c r="H102" s="7" t="n"/>
      <c r="I102" s="8" t="n"/>
      <c r="J102" s="9">
        <f>IF(OR($G102="",$H102=""),"",IFERROR(MOD($H102-$G102,1)*24-$I102,0))</f>
        <v/>
      </c>
      <c r="K102" s="9">
        <f>IF($D102="","",IFERROR(VLOOKUP($D102,'Référentiels'!$A$4:$D$103,4,FALSE),0))</f>
        <v/>
      </c>
      <c r="L102" s="9">
        <f>IF($J102="","",$J102-$K102)</f>
        <v/>
      </c>
      <c r="M102" s="6" t="n"/>
      <c r="N102" s="10">
        <f>IF($D102="","",IFERROR(VLOOKUP($D102,'Référentiels'!$A$4:$D$103,3,FALSE),0))</f>
        <v/>
      </c>
      <c r="O102" s="10">
        <f>IF(OR($J102="",$N102=""),"",$J102*$N102)</f>
        <v/>
      </c>
      <c r="P102" s="4">
        <f>IF(AND($G102="",$H102="",$B102="",$D102=""),"",IF(OR($G102="",$H102=""),"À compléter",IF($J102&lt;0,"Erreur horaire",IF($J102&gt;10,"Amplitude élevée","OK"))))</f>
        <v/>
      </c>
    </row>
    <row r="103">
      <c r="A103" s="11">
        <f>IF($B103="","",ROW()-3)</f>
        <v/>
      </c>
      <c r="B103" s="5" t="n"/>
      <c r="C103" s="11">
        <f>IF($B103="","",IF(MOD($B103-46083,7)=0,"Lundi",IF(MOD($B103-46083,7)=1,"Mardi",IF(MOD($B103-46083,7)=2,"Mercredi",IF(MOD($B103-46083,7)=3,"Jeudi",IF(MOD($B103-46083,7)=4,"Vendredi",IF(MOD($B103-46083,7)=5,"Samedi","Dimanche")))))))</f>
        <v/>
      </c>
      <c r="D103" s="6" t="n"/>
      <c r="E103" s="6" t="n"/>
      <c r="F103" s="6" t="n"/>
      <c r="G103" s="7" t="n"/>
      <c r="H103" s="7" t="n"/>
      <c r="I103" s="8" t="n"/>
      <c r="J103" s="12">
        <f>IF(OR($G103="",$H103=""),"",IFERROR(MOD($H103-$G103,1)*24-$I103,0))</f>
        <v/>
      </c>
      <c r="K103" s="12">
        <f>IF($D103="","",IFERROR(VLOOKUP($D103,'Référentiels'!$A$4:$D$103,4,FALSE),0))</f>
        <v/>
      </c>
      <c r="L103" s="12">
        <f>IF($J103="","",$J103-$K103)</f>
        <v/>
      </c>
      <c r="M103" s="6" t="n"/>
      <c r="N103" s="13">
        <f>IF($D103="","",IFERROR(VLOOKUP($D103,'Référentiels'!$A$4:$D$103,3,FALSE),0))</f>
        <v/>
      </c>
      <c r="O103" s="13">
        <f>IF(OR($J103="",$N103=""),"",$J103*$N103)</f>
        <v/>
      </c>
      <c r="P103" s="11">
        <f>IF(AND($G103="",$H103="",$B103="",$D103=""),"",IF(OR($G103="",$H103=""),"À compléter",IF($J103&lt;0,"Erreur horaire",IF($J103&gt;10,"Amplitude élevée","OK"))))</f>
        <v/>
      </c>
    </row>
  </sheetData>
  <autoFilter ref="A3:P103"/>
  <mergeCells count="1">
    <mergeCell ref="A1:P1"/>
  </mergeCells>
  <conditionalFormatting sqref="L4:L103">
    <cfRule type="expression" priority="1" dxfId="0">
      <formula>$L4&gt;0</formula>
    </cfRule>
  </conditionalFormatting>
  <conditionalFormatting sqref="P4:P103">
    <cfRule type="expression" priority="2" dxfId="1">
      <formula>$P4="Erreur horaire"</formula>
    </cfRule>
    <cfRule type="expression" priority="3" dxfId="1">
      <formula>$J4&gt;10</formula>
    </cfRule>
  </conditionalFormatting>
  <conditionalFormatting sqref="M4:M103">
    <cfRule type="expression" priority="4" dxfId="2">
      <formula>$M4="À confirmer"</formula>
    </cfRule>
  </conditionalFormatting>
  <dataValidations count="8">
    <dataValidation sqref="B4:B103" showErrorMessage="1" showInputMessage="1" allowBlank="1" errorTitle="Date invalide" error="Veuillez saisir une date valide." type="date" operator="between">
      <formula1>1</formula1>
      <formula2>73050</formula2>
    </dataValidation>
    <dataValidation sqref="D4:D103" showErrorMessage="1" showInputMessage="1" allowBlank="1" errorTitle="Salarié invalide" error="Sélectionnez un salarié présent dans les référentiels." type="list">
      <formula1>'Référentiels'!$A$4:$A$103</formula1>
    </dataValidation>
    <dataValidation sqref="E4:E103" showErrorMessage="1" showInputMessage="1" allowBlank="1" errorTitle="Site invalide" error="Sélectionnez un site dans la liste." type="list">
      <formula1>"Paris,Lyon,Marseille,Toulouse,Bordeaux,Nantes,Lille,Strasbourg,Rennes,Montpellier"</formula1>
    </dataValidation>
    <dataValidation sqref="F4:F103" showErrorMessage="1" showInputMessage="1" allowBlank="1" errorTitle="Type de poste invalide" error="Sélectionnez un type de poste dans la liste." type="list">
      <formula1>"Ouverture,Journée,Fermeture,Télétravail"</formula1>
    </dataValidation>
    <dataValidation sqref="G4:G103" showErrorMessage="1" showInputMessage="1" allowBlank="1" type="time" operator="between">
      <formula1>0</formula1>
      <formula2>0.99999</formula2>
    </dataValidation>
    <dataValidation sqref="H4:H103" showErrorMessage="1" showInputMessage="1" allowBlank="1" type="time" operator="between">
      <formula1>0</formula1>
      <formula2>0.99999</formula2>
    </dataValidation>
    <dataValidation sqref="I4:I103" showErrorMessage="1" showInputMessage="1" allowBlank="1" errorTitle="Pause invalide" error="La pause doit être comprise entre 0 et 4 heures." type="decimal" operator="between">
      <formula1>0</formula1>
      <formula2>4</formula2>
    </dataValidation>
    <dataValidation sqref="M4:M103" showErrorMessage="1" showInputMessage="1" allowBlank="1" errorTitle="Statut invalide" error="Sélectionnez un statut dans la liste." type="list">
      <formula1>"Planifié,Congé,Absence,À confirmer"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4"/>
  <sheetViews>
    <sheetView showGridLines="0" workbookViewId="0">
      <selection activeCell="A1" sqref="A1"/>
    </sheetView>
  </sheetViews>
  <sheetFormatPr baseColWidth="8" defaultRowHeight="15"/>
  <cols>
    <col width="25" customWidth="1" min="1" max="1"/>
    <col width="20" customWidth="1" min="2" max="2"/>
    <col width="18" customWidth="1" min="3" max="3"/>
    <col width="12" customWidth="1" min="4" max="4"/>
    <col width="4" customWidth="1" min="5" max="5"/>
    <col width="17" customWidth="1" min="6" max="6"/>
    <col width="20" customWidth="1" min="7" max="7"/>
    <col width="18" customWidth="1" min="8" max="8"/>
    <col width="12" customWidth="1" min="9" max="9"/>
    <col width="17" customWidth="1" min="10" max="10"/>
    <col width="12" customWidth="1" min="11" max="11"/>
    <col width="4" customWidth="1" min="12" max="12"/>
  </cols>
  <sheetData>
    <row r="1" ht="28" customHeight="1">
      <c r="A1" s="14" t="inlineStr">
        <is>
          <t>Tableau de bord – Planning horaire</t>
        </is>
      </c>
    </row>
    <row r="2"/>
    <row r="3">
      <c r="A3" s="15" t="inlineStr">
        <is>
          <t>Indicateurs clés</t>
        </is>
      </c>
    </row>
    <row r="4">
      <c r="A4" s="16" t="inlineStr">
        <is>
          <t>Indicateur</t>
        </is>
      </c>
      <c r="B4" s="16" t="inlineStr">
        <is>
          <t>Valeur</t>
        </is>
      </c>
    </row>
    <row r="5">
      <c r="A5" s="17" t="inlineStr">
        <is>
          <t>Nombre total de créneaux</t>
        </is>
      </c>
      <c r="B5" s="18">
        <f>COUNTA('Planning'!$A$4:$A$103)</f>
        <v/>
      </c>
    </row>
    <row r="6">
      <c r="A6" s="17" t="inlineStr">
        <is>
          <t>Heures planifiées totales</t>
        </is>
      </c>
      <c r="B6" s="19">
        <f>SUM('Planning'!$J$4:$J$103)</f>
        <v/>
      </c>
    </row>
    <row r="7">
      <c r="A7" s="17" t="inlineStr">
        <is>
          <t>Moyenne d'heures par créneau</t>
        </is>
      </c>
      <c r="B7" s="19">
        <f>IFERROR(AVERAGE('Planning'!$J$4:$J$103),0)</f>
        <v/>
      </c>
    </row>
    <row r="8">
      <c r="A8" s="17" t="inlineStr">
        <is>
          <t>Coût total estimé</t>
        </is>
      </c>
      <c r="B8" s="20">
        <f>SUM('Planning'!$O$4:$O$103)</f>
        <v/>
      </c>
    </row>
    <row r="9">
      <c r="A9" s="17" t="inlineStr">
        <is>
          <t>Créneaux à confirmer</t>
        </is>
      </c>
      <c r="B9" s="18">
        <f>COUNTIF('Planning'!$M$4:$M$103,"À confirmer")</f>
        <v/>
      </c>
    </row>
    <row r="10">
      <c r="A10" s="17" t="inlineStr">
        <is>
          <t>Taux de créneaux confirmés</t>
        </is>
      </c>
      <c r="B10" s="21">
        <f>IFERROR(COUNTIF('Planning'!$M$4:$M$103,"Planifié")/COUNTA('Planning'!$A$4:$A$103),0)</f>
        <v/>
      </c>
    </row>
    <row r="11">
      <c r="A11" s="17" t="inlineStr">
        <is>
          <t>Erreurs horaires</t>
        </is>
      </c>
      <c r="B11" s="18">
        <f>COUNTIF('Planning'!$P$4:$P$103,"Erreur horaire")</f>
        <v/>
      </c>
    </row>
    <row r="12"/>
    <row r="13">
      <c r="A13" s="15" t="inlineStr">
        <is>
          <t>Récapitulatif par salarié</t>
        </is>
      </c>
      <c r="F13" s="15" t="inlineStr">
        <is>
          <t>Récapitulatif par site</t>
        </is>
      </c>
      <c r="J13" s="15" t="inlineStr">
        <is>
          <t>Répartition des statuts</t>
        </is>
      </c>
    </row>
    <row r="14">
      <c r="A14" s="16" t="inlineStr">
        <is>
          <t>Salarié</t>
        </is>
      </c>
      <c r="B14" s="16" t="inlineStr">
        <is>
          <t>Heures planifiées</t>
        </is>
      </c>
      <c r="C14" s="16" t="inlineStr">
        <is>
          <t>Coût estimé (€)</t>
        </is>
      </c>
      <c r="D14" s="16" t="inlineStr">
        <is>
          <t>Créneaux</t>
        </is>
      </c>
      <c r="F14" s="16" t="inlineStr">
        <is>
          <t>Site / Ville</t>
        </is>
      </c>
      <c r="G14" s="16" t="inlineStr">
        <is>
          <t>Heures planifiées</t>
        </is>
      </c>
      <c r="H14" s="16" t="inlineStr">
        <is>
          <t>Coût estimé (€)</t>
        </is>
      </c>
      <c r="I14" s="16" t="inlineStr">
        <is>
          <t>Créneaux</t>
        </is>
      </c>
      <c r="J14" s="16" t="inlineStr">
        <is>
          <t>Statut</t>
        </is>
      </c>
      <c r="K14" s="16" t="inlineStr">
        <is>
          <t>Créneaux</t>
        </is>
      </c>
    </row>
    <row r="15">
      <c r="A15" s="22" t="inlineStr">
        <is>
          <t>Camille Martin</t>
        </is>
      </c>
      <c r="B15" s="23">
        <f>SUMIF('Planning'!$D$4:$D$103,$A15,'Planning'!$J$4:$J$103)</f>
        <v/>
      </c>
      <c r="C15" s="24">
        <f>SUMIF('Planning'!$D$4:$D$103,$A15,'Planning'!$O$4:$O$103)</f>
        <v/>
      </c>
      <c r="D15" s="25">
        <f>COUNTIF('Planning'!$D$4:$D$103,$A15)</f>
        <v/>
      </c>
      <c r="F15" s="22" t="inlineStr">
        <is>
          <t>Paris</t>
        </is>
      </c>
      <c r="G15" s="23">
        <f>SUMIF('Planning'!$E$4:$E$103,$F15,'Planning'!$J$4:$J$103)</f>
        <v/>
      </c>
      <c r="H15" s="24">
        <f>SUMIF('Planning'!$E$4:$E$103,$F15,'Planning'!$O$4:$O$103)</f>
        <v/>
      </c>
      <c r="I15" s="25">
        <f>COUNTIF('Planning'!$E$4:$E$103,$F15)</f>
        <v/>
      </c>
      <c r="J15" s="22" t="inlineStr">
        <is>
          <t>Planifié</t>
        </is>
      </c>
      <c r="K15" s="25">
        <f>COUNTIF('Planning'!$M$4:$M$103,$J15)</f>
        <v/>
      </c>
    </row>
    <row r="16">
      <c r="A16" s="26" t="inlineStr">
        <is>
          <t>Julien Bernard</t>
        </is>
      </c>
      <c r="B16" s="19">
        <f>SUMIF('Planning'!$D$4:$D$103,$A16,'Planning'!$J$4:$J$103)</f>
        <v/>
      </c>
      <c r="C16" s="20">
        <f>SUMIF('Planning'!$D$4:$D$103,$A16,'Planning'!$O$4:$O$103)</f>
        <v/>
      </c>
      <c r="D16" s="18">
        <f>COUNTIF('Planning'!$D$4:$D$103,$A16)</f>
        <v/>
      </c>
      <c r="F16" s="26" t="inlineStr">
        <is>
          <t>Lyon</t>
        </is>
      </c>
      <c r="G16" s="19">
        <f>SUMIF('Planning'!$E$4:$E$103,$F16,'Planning'!$J$4:$J$103)</f>
        <v/>
      </c>
      <c r="H16" s="20">
        <f>SUMIF('Planning'!$E$4:$E$103,$F16,'Planning'!$O$4:$O$103)</f>
        <v/>
      </c>
      <c r="I16" s="18">
        <f>COUNTIF('Planning'!$E$4:$E$103,$F16)</f>
        <v/>
      </c>
      <c r="J16" s="26" t="inlineStr">
        <is>
          <t>Congé</t>
        </is>
      </c>
      <c r="K16" s="18">
        <f>COUNTIF('Planning'!$M$4:$M$103,$J16)</f>
        <v/>
      </c>
    </row>
    <row r="17">
      <c r="A17" s="22" t="inlineStr">
        <is>
          <t>Léa Dubois</t>
        </is>
      </c>
      <c r="B17" s="23">
        <f>SUMIF('Planning'!$D$4:$D$103,$A17,'Planning'!$J$4:$J$103)</f>
        <v/>
      </c>
      <c r="C17" s="24">
        <f>SUMIF('Planning'!$D$4:$D$103,$A17,'Planning'!$O$4:$O$103)</f>
        <v/>
      </c>
      <c r="D17" s="25">
        <f>COUNTIF('Planning'!$D$4:$D$103,$A17)</f>
        <v/>
      </c>
      <c r="F17" s="22" t="inlineStr">
        <is>
          <t>Marseille</t>
        </is>
      </c>
      <c r="G17" s="23">
        <f>SUMIF('Planning'!$E$4:$E$103,$F17,'Planning'!$J$4:$J$103)</f>
        <v/>
      </c>
      <c r="H17" s="24">
        <f>SUMIF('Planning'!$E$4:$E$103,$F17,'Planning'!$O$4:$O$103)</f>
        <v/>
      </c>
      <c r="I17" s="25">
        <f>COUNTIF('Planning'!$E$4:$E$103,$F17)</f>
        <v/>
      </c>
      <c r="J17" s="22" t="inlineStr">
        <is>
          <t>Absence</t>
        </is>
      </c>
      <c r="K17" s="25">
        <f>COUNTIF('Planning'!$M$4:$M$103,$J17)</f>
        <v/>
      </c>
    </row>
    <row r="18">
      <c r="A18" s="26" t="inlineStr">
        <is>
          <t>Thomas Morel</t>
        </is>
      </c>
      <c r="B18" s="19">
        <f>SUMIF('Planning'!$D$4:$D$103,$A18,'Planning'!$J$4:$J$103)</f>
        <v/>
      </c>
      <c r="C18" s="20">
        <f>SUMIF('Planning'!$D$4:$D$103,$A18,'Planning'!$O$4:$O$103)</f>
        <v/>
      </c>
      <c r="D18" s="18">
        <f>COUNTIF('Planning'!$D$4:$D$103,$A18)</f>
        <v/>
      </c>
      <c r="F18" s="26" t="inlineStr">
        <is>
          <t>Toulouse</t>
        </is>
      </c>
      <c r="G18" s="19">
        <f>SUMIF('Planning'!$E$4:$E$103,$F18,'Planning'!$J$4:$J$103)</f>
        <v/>
      </c>
      <c r="H18" s="20">
        <f>SUMIF('Planning'!$E$4:$E$103,$F18,'Planning'!$O$4:$O$103)</f>
        <v/>
      </c>
      <c r="I18" s="18">
        <f>COUNTIF('Planning'!$E$4:$E$103,$F18)</f>
        <v/>
      </c>
      <c r="J18" s="26" t="inlineStr">
        <is>
          <t>À confirmer</t>
        </is>
      </c>
      <c r="K18" s="18">
        <f>COUNTIF('Planning'!$M$4:$M$103,$J18)</f>
        <v/>
      </c>
    </row>
    <row r="19">
      <c r="A19" s="22" t="inlineStr">
        <is>
          <t>Chloé Petit</t>
        </is>
      </c>
      <c r="B19" s="23">
        <f>SUMIF('Planning'!$D$4:$D$103,$A19,'Planning'!$J$4:$J$103)</f>
        <v/>
      </c>
      <c r="C19" s="24">
        <f>SUMIF('Planning'!$D$4:$D$103,$A19,'Planning'!$O$4:$O$103)</f>
        <v/>
      </c>
      <c r="D19" s="25">
        <f>COUNTIF('Planning'!$D$4:$D$103,$A19)</f>
        <v/>
      </c>
      <c r="F19" s="22" t="inlineStr">
        <is>
          <t>Bordeaux</t>
        </is>
      </c>
      <c r="G19" s="23">
        <f>SUMIF('Planning'!$E$4:$E$103,$F19,'Planning'!$J$4:$J$103)</f>
        <v/>
      </c>
      <c r="H19" s="24">
        <f>SUMIF('Planning'!$E$4:$E$103,$F19,'Planning'!$O$4:$O$103)</f>
        <v/>
      </c>
      <c r="I19" s="25">
        <f>COUNTIF('Planning'!$E$4:$E$103,$F19)</f>
        <v/>
      </c>
    </row>
    <row r="20">
      <c r="A20" s="26" t="inlineStr">
        <is>
          <t>Nicolas Leroy</t>
        </is>
      </c>
      <c r="B20" s="19">
        <f>SUMIF('Planning'!$D$4:$D$103,$A20,'Planning'!$J$4:$J$103)</f>
        <v/>
      </c>
      <c r="C20" s="20">
        <f>SUMIF('Planning'!$D$4:$D$103,$A20,'Planning'!$O$4:$O$103)</f>
        <v/>
      </c>
      <c r="D20" s="18">
        <f>COUNTIF('Planning'!$D$4:$D$103,$A20)</f>
        <v/>
      </c>
    </row>
    <row r="21">
      <c r="A21" s="22" t="inlineStr">
        <is>
          <t>Manon Garcia</t>
        </is>
      </c>
      <c r="B21" s="23">
        <f>SUMIF('Planning'!$D$4:$D$103,$A21,'Planning'!$J$4:$J$103)</f>
        <v/>
      </c>
      <c r="C21" s="24">
        <f>SUMIF('Planning'!$D$4:$D$103,$A21,'Planning'!$O$4:$O$103)</f>
        <v/>
      </c>
      <c r="D21" s="25">
        <f>COUNTIF('Planning'!$D$4:$D$103,$A21)</f>
        <v/>
      </c>
    </row>
    <row r="22">
      <c r="A22" s="26" t="inlineStr">
        <is>
          <t>Antoine Roux</t>
        </is>
      </c>
      <c r="B22" s="19">
        <f>SUMIF('Planning'!$D$4:$D$103,$A22,'Planning'!$J$4:$J$103)</f>
        <v/>
      </c>
      <c r="C22" s="20">
        <f>SUMIF('Planning'!$D$4:$D$103,$A22,'Planning'!$O$4:$O$103)</f>
        <v/>
      </c>
      <c r="D22" s="18">
        <f>COUNTIF('Planning'!$D$4:$D$103,$A22)</f>
        <v/>
      </c>
    </row>
    <row r="23">
      <c r="A23" s="22" t="inlineStr">
        <is>
          <t>Sarah Fournier</t>
        </is>
      </c>
      <c r="B23" s="23">
        <f>SUMIF('Planning'!$D$4:$D$103,$A23,'Planning'!$J$4:$J$103)</f>
        <v/>
      </c>
      <c r="C23" s="24">
        <f>SUMIF('Planning'!$D$4:$D$103,$A23,'Planning'!$O$4:$O$103)</f>
        <v/>
      </c>
      <c r="D23" s="25">
        <f>COUNTIF('Planning'!$D$4:$D$103,$A23)</f>
        <v/>
      </c>
    </row>
    <row r="24">
      <c r="A24" s="26" t="inlineStr">
        <is>
          <t>Maxime André</t>
        </is>
      </c>
      <c r="B24" s="19">
        <f>SUMIF('Planning'!$D$4:$D$103,$A24,'Planning'!$J$4:$J$103)</f>
        <v/>
      </c>
      <c r="C24" s="20">
        <f>SUMIF('Planning'!$D$4:$D$103,$A24,'Planning'!$O$4:$O$103)</f>
        <v/>
      </c>
      <c r="D24" s="18">
        <f>COUNTIF('Planning'!$D$4:$D$103,$A24)</f>
        <v/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31" customWidth="1" min="2" max="2"/>
    <col width="18" customWidth="1" min="3" max="3"/>
    <col width="29" customWidth="1" min="4" max="4"/>
  </cols>
  <sheetData>
    <row r="1" ht="28" customHeight="1">
      <c r="A1" s="1" t="inlineStr">
        <is>
          <t>Référentiels salariés</t>
        </is>
      </c>
    </row>
    <row r="2" ht="32" customHeight="1">
      <c r="A2" s="27" t="inlineStr">
        <is>
          <t>Les taux ci-dessous sont des exemples et ne remplacent pas les règles de paie, la convention collective ou le bulletin de paie.</t>
        </is>
      </c>
    </row>
    <row r="3">
      <c r="A3" s="3" t="inlineStr">
        <is>
          <t>Salarié</t>
        </is>
      </c>
      <c r="B3" s="3" t="inlineStr">
        <is>
          <t>Fonction</t>
        </is>
      </c>
      <c r="C3" s="3" t="inlineStr">
        <is>
          <t>Taux horaire (€)</t>
        </is>
      </c>
      <c r="D3" s="3" t="inlineStr">
        <is>
          <t>Heures contractuelles/jour</t>
        </is>
      </c>
    </row>
    <row r="4">
      <c r="A4" s="28" t="inlineStr">
        <is>
          <t>Camille Martin</t>
        </is>
      </c>
      <c r="B4" s="28" t="inlineStr">
        <is>
          <t>Responsable magasin</t>
        </is>
      </c>
      <c r="C4" s="29" t="n">
        <v>18.5</v>
      </c>
      <c r="D4" s="30" t="n">
        <v>7</v>
      </c>
    </row>
    <row r="5">
      <c r="A5" s="28" t="inlineStr">
        <is>
          <t>Julien Bernard</t>
        </is>
      </c>
      <c r="B5" s="28" t="inlineStr">
        <is>
          <t>Conseiller clientèle</t>
        </is>
      </c>
      <c r="C5" s="29" t="n">
        <v>15.2</v>
      </c>
      <c r="D5" s="30" t="n">
        <v>7</v>
      </c>
    </row>
    <row r="6">
      <c r="A6" s="28" t="inlineStr">
        <is>
          <t>Léa Dubois</t>
        </is>
      </c>
      <c r="B6" s="28" t="inlineStr">
        <is>
          <t>Assistante commerciale</t>
        </is>
      </c>
      <c r="C6" s="29" t="n">
        <v>14.8</v>
      </c>
      <c r="D6" s="30" t="n">
        <v>7</v>
      </c>
    </row>
    <row r="7">
      <c r="A7" s="28" t="inlineStr">
        <is>
          <t>Thomas Morel</t>
        </is>
      </c>
      <c r="B7" s="28" t="inlineStr">
        <is>
          <t>Technicien</t>
        </is>
      </c>
      <c r="C7" s="29" t="n">
        <v>17.25</v>
      </c>
      <c r="D7" s="30" t="n">
        <v>7</v>
      </c>
    </row>
    <row r="8">
      <c r="A8" s="28" t="inlineStr">
        <is>
          <t>Chloé Petit</t>
        </is>
      </c>
      <c r="B8" s="28" t="inlineStr">
        <is>
          <t>Chargée de planning</t>
        </is>
      </c>
      <c r="C8" s="29" t="n">
        <v>16.4</v>
      </c>
      <c r="D8" s="30" t="n">
        <v>7</v>
      </c>
    </row>
    <row r="9">
      <c r="A9" s="28" t="inlineStr">
        <is>
          <t>Nicolas Leroy</t>
        </is>
      </c>
      <c r="B9" s="28" t="inlineStr">
        <is>
          <t>Logisticien</t>
        </is>
      </c>
      <c r="C9" s="29" t="n">
        <v>15.75</v>
      </c>
      <c r="D9" s="30" t="n">
        <v>7</v>
      </c>
    </row>
    <row r="10">
      <c r="A10" s="28" t="inlineStr">
        <is>
          <t>Manon Garcia</t>
        </is>
      </c>
      <c r="B10" s="28" t="inlineStr">
        <is>
          <t>Conseillère clientèle</t>
        </is>
      </c>
      <c r="C10" s="29" t="n">
        <v>15.2</v>
      </c>
      <c r="D10" s="30" t="n">
        <v>7</v>
      </c>
    </row>
    <row r="11">
      <c r="A11" s="28" t="inlineStr">
        <is>
          <t>Antoine Roux</t>
        </is>
      </c>
      <c r="B11" s="28" t="inlineStr">
        <is>
          <t>Technicien</t>
        </is>
      </c>
      <c r="C11" s="29" t="n">
        <v>17.25</v>
      </c>
      <c r="D11" s="30" t="n">
        <v>7</v>
      </c>
    </row>
    <row r="12">
      <c r="A12" s="28" t="inlineStr">
        <is>
          <t>Sarah Fournier</t>
        </is>
      </c>
      <c r="B12" s="28" t="inlineStr">
        <is>
          <t>Assistante administrative</t>
        </is>
      </c>
      <c r="C12" s="29" t="n">
        <v>14.8</v>
      </c>
      <c r="D12" s="30" t="n">
        <v>7</v>
      </c>
    </row>
    <row r="13">
      <c r="A13" s="28" t="inlineStr">
        <is>
          <t>Maxime André</t>
        </is>
      </c>
      <c r="B13" s="28" t="inlineStr">
        <is>
          <t>Logisticien</t>
        </is>
      </c>
      <c r="C13" s="29" t="n">
        <v>15.75</v>
      </c>
      <c r="D13" s="30" t="n">
        <v>7</v>
      </c>
    </row>
    <row r="14">
      <c r="A14" s="28" t="n"/>
      <c r="B14" s="28" t="n"/>
      <c r="C14" s="29" t="n"/>
      <c r="D14" s="30" t="n"/>
    </row>
    <row r="15">
      <c r="A15" s="28" t="n"/>
      <c r="B15" s="28" t="n"/>
      <c r="C15" s="29" t="n"/>
      <c r="D15" s="30" t="n"/>
    </row>
    <row r="16">
      <c r="A16" s="28" t="n"/>
      <c r="B16" s="28" t="n"/>
      <c r="C16" s="29" t="n"/>
      <c r="D16" s="30" t="n"/>
    </row>
    <row r="17">
      <c r="A17" s="28" t="n"/>
      <c r="B17" s="28" t="n"/>
      <c r="C17" s="29" t="n"/>
      <c r="D17" s="30" t="n"/>
    </row>
    <row r="18">
      <c r="A18" s="28" t="n"/>
      <c r="B18" s="28" t="n"/>
      <c r="C18" s="29" t="n"/>
      <c r="D18" s="30" t="n"/>
    </row>
    <row r="19">
      <c r="A19" s="28" t="n"/>
      <c r="B19" s="28" t="n"/>
      <c r="C19" s="29" t="n"/>
      <c r="D19" s="30" t="n"/>
    </row>
    <row r="20">
      <c r="A20" s="28" t="n"/>
      <c r="B20" s="28" t="n"/>
      <c r="C20" s="29" t="n"/>
      <c r="D20" s="30" t="n"/>
    </row>
    <row r="21">
      <c r="A21" s="28" t="n"/>
      <c r="B21" s="28" t="n"/>
      <c r="C21" s="29" t="n"/>
      <c r="D21" s="30" t="n"/>
    </row>
    <row r="22">
      <c r="A22" s="28" t="n"/>
      <c r="B22" s="28" t="n"/>
      <c r="C22" s="29" t="n"/>
      <c r="D22" s="30" t="n"/>
    </row>
    <row r="23">
      <c r="A23" s="28" t="n"/>
      <c r="B23" s="28" t="n"/>
      <c r="C23" s="29" t="n"/>
      <c r="D23" s="30" t="n"/>
    </row>
    <row r="24">
      <c r="A24" s="28" t="n"/>
      <c r="B24" s="28" t="n"/>
      <c r="C24" s="29" t="n"/>
      <c r="D24" s="30" t="n"/>
    </row>
    <row r="25">
      <c r="A25" s="28" t="n"/>
      <c r="B25" s="28" t="n"/>
      <c r="C25" s="29" t="n"/>
      <c r="D25" s="30" t="n"/>
    </row>
    <row r="26">
      <c r="A26" s="28" t="n"/>
      <c r="B26" s="28" t="n"/>
      <c r="C26" s="29" t="n"/>
      <c r="D26" s="30" t="n"/>
    </row>
    <row r="27">
      <c r="A27" s="28" t="n"/>
      <c r="B27" s="28" t="n"/>
      <c r="C27" s="29" t="n"/>
      <c r="D27" s="30" t="n"/>
    </row>
    <row r="28">
      <c r="A28" s="28" t="n"/>
      <c r="B28" s="28" t="n"/>
      <c r="C28" s="29" t="n"/>
      <c r="D28" s="30" t="n"/>
    </row>
    <row r="29">
      <c r="A29" s="28" t="n"/>
      <c r="B29" s="28" t="n"/>
      <c r="C29" s="29" t="n"/>
      <c r="D29" s="30" t="n"/>
    </row>
    <row r="30">
      <c r="A30" s="28" t="n"/>
      <c r="B30" s="28" t="n"/>
      <c r="C30" s="29" t="n"/>
      <c r="D30" s="30" t="n"/>
    </row>
    <row r="31">
      <c r="A31" s="28" t="n"/>
      <c r="B31" s="28" t="n"/>
      <c r="C31" s="29" t="n"/>
      <c r="D31" s="30" t="n"/>
    </row>
    <row r="32">
      <c r="A32" s="28" t="n"/>
      <c r="B32" s="28" t="n"/>
      <c r="C32" s="29" t="n"/>
      <c r="D32" s="30" t="n"/>
    </row>
    <row r="33">
      <c r="A33" s="28" t="n"/>
      <c r="B33" s="28" t="n"/>
      <c r="C33" s="29" t="n"/>
      <c r="D33" s="30" t="n"/>
    </row>
    <row r="34">
      <c r="A34" s="28" t="n"/>
      <c r="B34" s="28" t="n"/>
      <c r="C34" s="29" t="n"/>
      <c r="D34" s="30" t="n"/>
    </row>
    <row r="35">
      <c r="A35" s="28" t="n"/>
      <c r="B35" s="28" t="n"/>
      <c r="C35" s="29" t="n"/>
      <c r="D35" s="30" t="n"/>
    </row>
    <row r="36">
      <c r="A36" s="28" t="n"/>
      <c r="B36" s="28" t="n"/>
      <c r="C36" s="29" t="n"/>
      <c r="D36" s="30" t="n"/>
    </row>
    <row r="37">
      <c r="A37" s="28" t="n"/>
      <c r="B37" s="28" t="n"/>
      <c r="C37" s="29" t="n"/>
      <c r="D37" s="30" t="n"/>
    </row>
    <row r="38">
      <c r="A38" s="28" t="n"/>
      <c r="B38" s="28" t="n"/>
      <c r="C38" s="29" t="n"/>
      <c r="D38" s="30" t="n"/>
    </row>
    <row r="39">
      <c r="A39" s="28" t="n"/>
      <c r="B39" s="28" t="n"/>
      <c r="C39" s="29" t="n"/>
      <c r="D39" s="30" t="n"/>
    </row>
    <row r="40">
      <c r="A40" s="28" t="n"/>
      <c r="B40" s="28" t="n"/>
      <c r="C40" s="29" t="n"/>
      <c r="D40" s="30" t="n"/>
    </row>
    <row r="41">
      <c r="A41" s="28" t="n"/>
      <c r="B41" s="28" t="n"/>
      <c r="C41" s="29" t="n"/>
      <c r="D41" s="30" t="n"/>
    </row>
    <row r="42">
      <c r="A42" s="28" t="n"/>
      <c r="B42" s="28" t="n"/>
      <c r="C42" s="29" t="n"/>
      <c r="D42" s="30" t="n"/>
    </row>
    <row r="43">
      <c r="A43" s="28" t="n"/>
      <c r="B43" s="28" t="n"/>
      <c r="C43" s="29" t="n"/>
      <c r="D43" s="30" t="n"/>
    </row>
    <row r="44">
      <c r="A44" s="28" t="n"/>
      <c r="B44" s="28" t="n"/>
      <c r="C44" s="29" t="n"/>
      <c r="D44" s="30" t="n"/>
    </row>
    <row r="45">
      <c r="A45" s="28" t="n"/>
      <c r="B45" s="28" t="n"/>
      <c r="C45" s="29" t="n"/>
      <c r="D45" s="30" t="n"/>
    </row>
    <row r="46">
      <c r="A46" s="28" t="n"/>
      <c r="B46" s="28" t="n"/>
      <c r="C46" s="29" t="n"/>
      <c r="D46" s="30" t="n"/>
    </row>
    <row r="47">
      <c r="A47" s="28" t="n"/>
      <c r="B47" s="28" t="n"/>
      <c r="C47" s="29" t="n"/>
      <c r="D47" s="30" t="n"/>
    </row>
    <row r="48">
      <c r="A48" s="28" t="n"/>
      <c r="B48" s="28" t="n"/>
      <c r="C48" s="29" t="n"/>
      <c r="D48" s="30" t="n"/>
    </row>
    <row r="49">
      <c r="A49" s="28" t="n"/>
      <c r="B49" s="28" t="n"/>
      <c r="C49" s="29" t="n"/>
      <c r="D49" s="30" t="n"/>
    </row>
    <row r="50">
      <c r="A50" s="28" t="n"/>
      <c r="B50" s="28" t="n"/>
      <c r="C50" s="29" t="n"/>
      <c r="D50" s="30" t="n"/>
    </row>
    <row r="51">
      <c r="A51" s="28" t="n"/>
      <c r="B51" s="28" t="n"/>
      <c r="C51" s="29" t="n"/>
      <c r="D51" s="30" t="n"/>
    </row>
    <row r="52">
      <c r="A52" s="28" t="n"/>
      <c r="B52" s="28" t="n"/>
      <c r="C52" s="29" t="n"/>
      <c r="D52" s="30" t="n"/>
    </row>
    <row r="53">
      <c r="A53" s="28" t="n"/>
      <c r="B53" s="28" t="n"/>
      <c r="C53" s="29" t="n"/>
      <c r="D53" s="30" t="n"/>
    </row>
    <row r="54">
      <c r="A54" s="28" t="n"/>
      <c r="B54" s="28" t="n"/>
      <c r="C54" s="29" t="n"/>
      <c r="D54" s="30" t="n"/>
    </row>
    <row r="55">
      <c r="A55" s="28" t="n"/>
      <c r="B55" s="28" t="n"/>
      <c r="C55" s="29" t="n"/>
      <c r="D55" s="30" t="n"/>
    </row>
    <row r="56">
      <c r="A56" s="28" t="n"/>
      <c r="B56" s="28" t="n"/>
      <c r="C56" s="29" t="n"/>
      <c r="D56" s="30" t="n"/>
    </row>
    <row r="57">
      <c r="A57" s="28" t="n"/>
      <c r="B57" s="28" t="n"/>
      <c r="C57" s="29" t="n"/>
      <c r="D57" s="30" t="n"/>
    </row>
    <row r="58">
      <c r="A58" s="28" t="n"/>
      <c r="B58" s="28" t="n"/>
      <c r="C58" s="29" t="n"/>
      <c r="D58" s="30" t="n"/>
    </row>
    <row r="59">
      <c r="A59" s="28" t="n"/>
      <c r="B59" s="28" t="n"/>
      <c r="C59" s="29" t="n"/>
      <c r="D59" s="30" t="n"/>
    </row>
    <row r="60">
      <c r="A60" s="28" t="n"/>
      <c r="B60" s="28" t="n"/>
      <c r="C60" s="29" t="n"/>
      <c r="D60" s="30" t="n"/>
    </row>
    <row r="61">
      <c r="A61" s="28" t="n"/>
      <c r="B61" s="28" t="n"/>
      <c r="C61" s="29" t="n"/>
      <c r="D61" s="30" t="n"/>
    </row>
    <row r="62">
      <c r="A62" s="28" t="n"/>
      <c r="B62" s="28" t="n"/>
      <c r="C62" s="29" t="n"/>
      <c r="D62" s="30" t="n"/>
    </row>
    <row r="63">
      <c r="A63" s="28" t="n"/>
      <c r="B63" s="28" t="n"/>
      <c r="C63" s="29" t="n"/>
      <c r="D63" s="30" t="n"/>
    </row>
    <row r="64">
      <c r="A64" s="28" t="n"/>
      <c r="B64" s="28" t="n"/>
      <c r="C64" s="29" t="n"/>
      <c r="D64" s="30" t="n"/>
    </row>
    <row r="65">
      <c r="A65" s="28" t="n"/>
      <c r="B65" s="28" t="n"/>
      <c r="C65" s="29" t="n"/>
      <c r="D65" s="30" t="n"/>
    </row>
    <row r="66">
      <c r="A66" s="28" t="n"/>
      <c r="B66" s="28" t="n"/>
      <c r="C66" s="29" t="n"/>
      <c r="D66" s="30" t="n"/>
    </row>
    <row r="67">
      <c r="A67" s="28" t="n"/>
      <c r="B67" s="28" t="n"/>
      <c r="C67" s="29" t="n"/>
      <c r="D67" s="30" t="n"/>
    </row>
    <row r="68">
      <c r="A68" s="28" t="n"/>
      <c r="B68" s="28" t="n"/>
      <c r="C68" s="29" t="n"/>
      <c r="D68" s="30" t="n"/>
    </row>
    <row r="69">
      <c r="A69" s="28" t="n"/>
      <c r="B69" s="28" t="n"/>
      <c r="C69" s="29" t="n"/>
      <c r="D69" s="30" t="n"/>
    </row>
    <row r="70">
      <c r="A70" s="28" t="n"/>
      <c r="B70" s="28" t="n"/>
      <c r="C70" s="29" t="n"/>
      <c r="D70" s="30" t="n"/>
    </row>
    <row r="71">
      <c r="A71" s="28" t="n"/>
      <c r="B71" s="28" t="n"/>
      <c r="C71" s="29" t="n"/>
      <c r="D71" s="30" t="n"/>
    </row>
    <row r="72">
      <c r="A72" s="28" t="n"/>
      <c r="B72" s="28" t="n"/>
      <c r="C72" s="29" t="n"/>
      <c r="D72" s="30" t="n"/>
    </row>
    <row r="73">
      <c r="A73" s="28" t="n"/>
      <c r="B73" s="28" t="n"/>
      <c r="C73" s="29" t="n"/>
      <c r="D73" s="30" t="n"/>
    </row>
    <row r="74">
      <c r="A74" s="28" t="n"/>
      <c r="B74" s="28" t="n"/>
      <c r="C74" s="29" t="n"/>
      <c r="D74" s="30" t="n"/>
    </row>
    <row r="75">
      <c r="A75" s="28" t="n"/>
      <c r="B75" s="28" t="n"/>
      <c r="C75" s="29" t="n"/>
      <c r="D75" s="30" t="n"/>
    </row>
    <row r="76">
      <c r="A76" s="28" t="n"/>
      <c r="B76" s="28" t="n"/>
      <c r="C76" s="29" t="n"/>
      <c r="D76" s="30" t="n"/>
    </row>
    <row r="77">
      <c r="A77" s="28" t="n"/>
      <c r="B77" s="28" t="n"/>
      <c r="C77" s="29" t="n"/>
      <c r="D77" s="30" t="n"/>
    </row>
    <row r="78">
      <c r="A78" s="28" t="n"/>
      <c r="B78" s="28" t="n"/>
      <c r="C78" s="29" t="n"/>
      <c r="D78" s="30" t="n"/>
    </row>
    <row r="79">
      <c r="A79" s="28" t="n"/>
      <c r="B79" s="28" t="n"/>
      <c r="C79" s="29" t="n"/>
      <c r="D79" s="30" t="n"/>
    </row>
    <row r="80">
      <c r="A80" s="28" t="n"/>
      <c r="B80" s="28" t="n"/>
      <c r="C80" s="29" t="n"/>
      <c r="D80" s="30" t="n"/>
    </row>
    <row r="81">
      <c r="A81" s="28" t="n"/>
      <c r="B81" s="28" t="n"/>
      <c r="C81" s="29" t="n"/>
      <c r="D81" s="30" t="n"/>
    </row>
    <row r="82">
      <c r="A82" s="28" t="n"/>
      <c r="B82" s="28" t="n"/>
      <c r="C82" s="29" t="n"/>
      <c r="D82" s="30" t="n"/>
    </row>
    <row r="83">
      <c r="A83" s="28" t="n"/>
      <c r="B83" s="28" t="n"/>
      <c r="C83" s="29" t="n"/>
      <c r="D83" s="30" t="n"/>
    </row>
    <row r="84">
      <c r="A84" s="28" t="n"/>
      <c r="B84" s="28" t="n"/>
      <c r="C84" s="29" t="n"/>
      <c r="D84" s="30" t="n"/>
    </row>
    <row r="85">
      <c r="A85" s="28" t="n"/>
      <c r="B85" s="28" t="n"/>
      <c r="C85" s="29" t="n"/>
      <c r="D85" s="30" t="n"/>
    </row>
    <row r="86">
      <c r="A86" s="28" t="n"/>
      <c r="B86" s="28" t="n"/>
      <c r="C86" s="29" t="n"/>
      <c r="D86" s="30" t="n"/>
    </row>
    <row r="87">
      <c r="A87" s="28" t="n"/>
      <c r="B87" s="28" t="n"/>
      <c r="C87" s="29" t="n"/>
      <c r="D87" s="30" t="n"/>
    </row>
    <row r="88">
      <c r="A88" s="28" t="n"/>
      <c r="B88" s="28" t="n"/>
      <c r="C88" s="29" t="n"/>
      <c r="D88" s="30" t="n"/>
    </row>
    <row r="89">
      <c r="A89" s="28" t="n"/>
      <c r="B89" s="28" t="n"/>
      <c r="C89" s="29" t="n"/>
      <c r="D89" s="30" t="n"/>
    </row>
    <row r="90">
      <c r="A90" s="28" t="n"/>
      <c r="B90" s="28" t="n"/>
      <c r="C90" s="29" t="n"/>
      <c r="D90" s="30" t="n"/>
    </row>
    <row r="91">
      <c r="A91" s="28" t="n"/>
      <c r="B91" s="28" t="n"/>
      <c r="C91" s="29" t="n"/>
      <c r="D91" s="30" t="n"/>
    </row>
    <row r="92">
      <c r="A92" s="28" t="n"/>
      <c r="B92" s="28" t="n"/>
      <c r="C92" s="29" t="n"/>
      <c r="D92" s="30" t="n"/>
    </row>
    <row r="93">
      <c r="A93" s="28" t="n"/>
      <c r="B93" s="28" t="n"/>
      <c r="C93" s="29" t="n"/>
      <c r="D93" s="30" t="n"/>
    </row>
    <row r="94">
      <c r="A94" s="28" t="n"/>
      <c r="B94" s="28" t="n"/>
      <c r="C94" s="29" t="n"/>
      <c r="D94" s="30" t="n"/>
    </row>
    <row r="95">
      <c r="A95" s="28" t="n"/>
      <c r="B95" s="28" t="n"/>
      <c r="C95" s="29" t="n"/>
      <c r="D95" s="30" t="n"/>
    </row>
    <row r="96">
      <c r="A96" s="28" t="n"/>
      <c r="B96" s="28" t="n"/>
      <c r="C96" s="29" t="n"/>
      <c r="D96" s="30" t="n"/>
    </row>
    <row r="97">
      <c r="A97" s="28" t="n"/>
      <c r="B97" s="28" t="n"/>
      <c r="C97" s="29" t="n"/>
      <c r="D97" s="30" t="n"/>
    </row>
    <row r="98">
      <c r="A98" s="28" t="n"/>
      <c r="B98" s="28" t="n"/>
      <c r="C98" s="29" t="n"/>
      <c r="D98" s="30" t="n"/>
    </row>
    <row r="99">
      <c r="A99" s="28" t="n"/>
      <c r="B99" s="28" t="n"/>
      <c r="C99" s="29" t="n"/>
      <c r="D99" s="30" t="n"/>
    </row>
    <row r="100">
      <c r="A100" s="28" t="n"/>
      <c r="B100" s="28" t="n"/>
      <c r="C100" s="29" t="n"/>
      <c r="D100" s="30" t="n"/>
    </row>
    <row r="101">
      <c r="A101" s="28" t="n"/>
      <c r="B101" s="28" t="n"/>
      <c r="C101" s="29" t="n"/>
      <c r="D101" s="30" t="n"/>
    </row>
    <row r="102">
      <c r="A102" s="28" t="n"/>
      <c r="B102" s="28" t="n"/>
      <c r="C102" s="29" t="n"/>
      <c r="D102" s="30" t="n"/>
    </row>
    <row r="103">
      <c r="A103" s="28" t="n"/>
      <c r="B103" s="28" t="n"/>
      <c r="C103" s="29" t="n"/>
      <c r="D103" s="30" t="n"/>
    </row>
  </sheetData>
  <autoFilter ref="A3:D103"/>
  <mergeCells count="1">
    <mergeCell ref="A1:D1"/>
  </mergeCells>
  <dataValidations count="2">
    <dataValidation sqref="C4:C103" showErrorMessage="1" showInputMessage="1" allowBlank="1" errorTitle="Taux invalide" error="Le taux horaire doit être compris entre 0 et 200 €." type="decimal" operator="between">
      <formula1>0</formula1>
      <formula2>200</formula2>
    </dataValidation>
    <dataValidation sqref="D4:D103" showErrorMessage="1" showInputMessage="1" allowBlank="1" errorTitle="Durée invalide" error="Les heures contractuelles doivent être comprises entre 0 et 24." type="decimal" operator="between">
      <formula1>0</formula1>
      <formula2>24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7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7" customWidth="1" min="1" max="1"/>
    <col width="78" customWidth="1" min="2" max="2"/>
    <col width="38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Mode d'emploi – Planning horaire Excel</t>
        </is>
      </c>
    </row>
    <row r="2"/>
    <row r="3">
      <c r="A3" s="31" t="inlineStr">
        <is>
          <t>Utilisation du classeur</t>
        </is>
      </c>
    </row>
    <row r="4">
      <c r="A4" s="17" t="inlineStr">
        <is>
          <t>Planning</t>
        </is>
      </c>
      <c r="B4" s="32" t="inlineStr">
        <is>
          <t>Feuille de saisie des créneaux. Utilisez les cellules jaunes pour saisir ou modifier les horaires.</t>
        </is>
      </c>
    </row>
    <row r="5">
      <c r="A5" s="17" t="inlineStr">
        <is>
          <t>Tableau de bord</t>
        </is>
      </c>
      <c r="B5" s="32" t="inlineStr">
        <is>
          <t>Synthèse des volumes horaires, coûts estimés, alertes et graphiques. Les données utilisent les 100 lignes préparées.</t>
        </is>
      </c>
    </row>
    <row r="6">
      <c r="A6" s="17" t="inlineStr">
        <is>
          <t>Référentiels</t>
        </is>
      </c>
      <c r="B6" s="32" t="inlineStr">
        <is>
          <t>Liste des salariés, fonctions, taux horaires et durées contractuelles. Ajoutez de nouveaux salariés dans les lignes jaunes.</t>
        </is>
      </c>
    </row>
    <row r="7">
      <c r="A7" s="17" t="inlineStr">
        <is>
          <t>Contrôle</t>
        </is>
      </c>
      <c r="B7" s="32" t="inlineStr">
        <is>
          <t>Un horaire incomplet est signalé « À compléter ». Une durée planifiée supérieure à 10 heures génère une alerte.</t>
        </is>
      </c>
    </row>
    <row r="8"/>
    <row r="9"/>
    <row r="10">
      <c r="A10" s="31" t="inlineStr">
        <is>
          <t>Colonnes de la feuille Planning</t>
        </is>
      </c>
    </row>
    <row r="11">
      <c r="A11" s="3" t="inlineStr">
        <is>
          <t>Colonne</t>
        </is>
      </c>
      <c r="B11" s="3" t="inlineStr">
        <is>
          <t>Rôle</t>
        </is>
      </c>
      <c r="C11" s="3" t="inlineStr">
        <is>
          <t>Saisie ou calcul</t>
        </is>
      </c>
    </row>
    <row r="12">
      <c r="A12" s="33" t="inlineStr">
        <is>
          <t>A</t>
        </is>
      </c>
      <c r="B12" s="33" t="inlineStr">
        <is>
          <t>ID planning</t>
        </is>
      </c>
      <c r="C12" s="33" t="inlineStr">
        <is>
          <t>Calcul automatique à partir de la date.</t>
        </is>
      </c>
    </row>
    <row r="13">
      <c r="A13" s="34" t="inlineStr">
        <is>
          <t>B à I</t>
        </is>
      </c>
      <c r="B13" s="34" t="inlineStr">
        <is>
          <t>Date, salarié, site, poste et horaires</t>
        </is>
      </c>
      <c r="C13" s="34" t="inlineStr">
        <is>
          <t>Saisie dans les cellules jaunes.</t>
        </is>
      </c>
    </row>
    <row r="14">
      <c r="A14" s="33" t="inlineStr">
        <is>
          <t>J</t>
        </is>
      </c>
      <c r="B14" s="33" t="inlineStr">
        <is>
          <t>Heures planifiées</t>
        </is>
      </c>
      <c r="C14" s="33" t="inlineStr">
        <is>
          <t>Calcul de la durée entre début et fin, moins la pause.</t>
        </is>
      </c>
    </row>
    <row r="15">
      <c r="A15" s="34" t="inlineStr">
        <is>
          <t>K</t>
        </is>
      </c>
      <c r="B15" s="34" t="inlineStr">
        <is>
          <t>Heures contractuelles</t>
        </is>
      </c>
      <c r="C15" s="34" t="inlineStr">
        <is>
          <t>Recherche automatique dans les référentiels.</t>
        </is>
      </c>
    </row>
    <row r="16">
      <c r="A16" s="33" t="inlineStr">
        <is>
          <t>L</t>
        </is>
      </c>
      <c r="B16" s="33" t="inlineStr">
        <is>
          <t>Écart horaire</t>
        </is>
      </c>
      <c r="C16" s="33" t="inlineStr">
        <is>
          <t>Différence entre heures planifiées et heures contractuelles.</t>
        </is>
      </c>
    </row>
    <row r="17">
      <c r="A17" s="34" t="inlineStr">
        <is>
          <t>M</t>
        </is>
      </c>
      <c r="B17" s="34" t="inlineStr">
        <is>
          <t>Statut</t>
        </is>
      </c>
      <c r="C17" s="34" t="inlineStr">
        <is>
          <t>Sélectionnez Planifié, Congé, Absence ou À confirmer.</t>
        </is>
      </c>
    </row>
    <row r="18">
      <c r="A18" s="33" t="inlineStr">
        <is>
          <t>N</t>
        </is>
      </c>
      <c r="B18" s="33" t="inlineStr">
        <is>
          <t>Taux horaire</t>
        </is>
      </c>
      <c r="C18" s="33" t="inlineStr">
        <is>
          <t>Recherche automatique dans les référentiels.</t>
        </is>
      </c>
    </row>
    <row r="19">
      <c r="A19" s="34" t="inlineStr">
        <is>
          <t>O</t>
        </is>
      </c>
      <c r="B19" s="34" t="inlineStr">
        <is>
          <t>Coût estimé</t>
        </is>
      </c>
      <c r="C19" s="34" t="inlineStr">
        <is>
          <t>Heures planifiées multipliées par le taux horaire.</t>
        </is>
      </c>
    </row>
    <row r="20">
      <c r="A20" s="33" t="inlineStr">
        <is>
          <t>P</t>
        </is>
      </c>
      <c r="B20" s="33" t="inlineStr">
        <is>
          <t>Contrôle</t>
        </is>
      </c>
      <c r="C20" s="33" t="inlineStr">
        <is>
          <t>Alerte en cas de créneau incomplet ou d'amplitude élevée.</t>
        </is>
      </c>
    </row>
    <row r="21"/>
    <row r="22"/>
    <row r="23">
      <c r="A23" s="31" t="inlineStr">
        <is>
          <t>Bonnes pratiques</t>
        </is>
      </c>
    </row>
    <row r="24" ht="26" customHeight="1">
      <c r="A24" s="34" t="inlineStr">
        <is>
          <t>• Vérifiez les créneaux portant le statut « À confirmer » avant validation du planning.</t>
        </is>
      </c>
    </row>
    <row r="25" ht="26" customHeight="1">
      <c r="A25" s="34" t="inlineStr">
        <is>
          <t>• Mettez à jour les taux et heures contractuelles uniquement dans la feuille Référentiels.</t>
        </is>
      </c>
    </row>
    <row r="26" ht="26" customHeight="1">
      <c r="A26" s="34" t="inlineStr">
        <is>
          <t>• Les coûts estimés sont indicatifs et doivent être rapprochés des données de paie applicables.</t>
        </is>
      </c>
    </row>
    <row r="27" ht="26" customHeight="1">
      <c r="A27" s="34" t="inlineStr">
        <is>
          <t>• Les lignes 4 à 103 de la feuille Planning sont prêtes à recevoir de nouveaux créneaux.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2026-10-02T19:22:46Z</dcterms:created>
  <dcterms:modified xmlns:dcterms="http://purl.org/dc/terms/" xmlns:xsi="http://www.w3.org/2001/XMLSchema-instance" xsi:type="dcterms:W3CDTF">2026-10-02T19:22:46Z</dcterms:modified>
</cp:coreProperties>
</file>