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Ressourc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'Planning'!$A$1:$P$101</definedName>
    <definedName name="_xlnm._FilterDatabase" localSheetId="1" hidden="1">'Ressources'!$A$1:$I$101</definedName>
    <definedName name="_xlnm._FilterDatabase" localSheetId="2" hidden="1">'Tableau de bord'!$A$12:$J$112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,0"/>
    <numFmt numFmtId="166" formatCode="0,0%"/>
    <numFmt numFmtId="167" formatCode="# ##0,00 &quot;€&quot;"/>
  </numFmts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6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167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167" fontId="1" fillId="6" borderId="1" applyAlignment="1" pivotButton="0" quotePrefix="0" xfId="0">
      <alignment horizontal="center" vertical="center"/>
    </xf>
    <xf numFmtId="165" fontId="1" fillId="6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left" vertical="center"/>
    </xf>
    <xf numFmtId="1" fontId="2" fillId="3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" fontId="2" fillId="5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167" fontId="2" fillId="5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center" vertical="center"/>
    </xf>
    <xf numFmtId="167" fontId="1" fillId="6" borderId="1" applyAlignment="1" pivotButton="0" quotePrefix="0" xfId="0">
      <alignment horizontal="center" vertical="center"/>
    </xf>
    <xf numFmtId="165" fontId="1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color rgb="001F2937"/>
        <sz val="10"/>
      </font>
      <fill>
        <patternFill patternType="solid">
          <fgColor rgb="00FDE68A"/>
        </patternFill>
      </fill>
    </dxf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Jours planifiés par projet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'Tableau de bord'!$A$13:$A$112</f>
            </numRef>
          </cat>
          <val>
            <numRef>
              <f>'Tableau de bord'!$C$13:$C$112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Projets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 planifiés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coûts estimés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bord'!D12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'Tableau de bord'!$A$13:$A$112</f>
            </numRef>
          </cat>
          <val>
            <numRef>
              <f>'Tableau de bord'!$D$13:$D$112</f>
            </numRef>
          </val>
        </ser>
        <dLbls>
          <showPercent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Taux d’affectation par ressource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bord'!H12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'Tableau de bord'!$G$13:$G$112</f>
            </numRef>
          </cat>
          <val>
            <numRef>
              <f>'Tableau de bord'!$H$13:$H$112</f>
            </numRef>
          </val>
        </ser>
        <ser>
          <idx val="1"/>
          <order val="1"/>
          <tx>
            <strRef>
              <f>'Tableau de bord'!I12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solidFill>
                <a:srgbClr val="F59E0B"/>
              </a:solidFill>
              <a:prstDash val="solid"/>
            </a:ln>
          </spPr>
          <cat>
            <numRef>
              <f>'Tableau de bord'!$G$13:$G$112</f>
            </numRef>
          </cat>
          <val>
            <numRef>
              <f>'Tableau de bord'!$I$13:$I$112</f>
            </numRef>
          </val>
        </ser>
        <ser>
          <idx val="2"/>
          <order val="2"/>
          <tx>
            <strRef>
              <f>'Tableau de bord'!J12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solidFill>
                <a:srgbClr val="DC2626"/>
              </a:solidFill>
              <a:prstDash val="solid"/>
            </a:ln>
          </spPr>
          <cat>
            <numRef>
              <f>'Tableau de bord'!$G$13:$G$112</f>
            </numRef>
          </cat>
          <val>
            <numRef>
              <f>'Tableau de bord'!$J$13:$J$112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Taux d’affectation</a:t>
                </a:r>
              </a:p>
            </rich>
          </tx>
        </title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Ressources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114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114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131</row>
      <rowOff>0</rowOff>
    </from>
    <ext cx="8640000" cy="57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  <col width="21" customWidth="1" min="4" max="4"/>
    <col width="24" customWidth="1" min="5" max="5"/>
    <col width="15" customWidth="1" min="6" max="6"/>
    <col width="14" customWidth="1" min="7" max="7"/>
    <col width="14" customWidth="1" min="8" max="8"/>
    <col width="18" customWidth="1" min="9" max="9"/>
    <col width="23" customWidth="1" min="10" max="10"/>
    <col width="17" customWidth="1" min="11" max="11"/>
    <col width="20" customWidth="1" min="12" max="12"/>
    <col width="19" customWidth="1" min="13" max="13"/>
    <col width="14" customWidth="1" min="14" max="14"/>
    <col width="21" customWidth="1" min="15" max="15"/>
    <col width="34" customWidth="1" min="16" max="16"/>
  </cols>
  <sheetData>
    <row r="1" ht="32" customHeight="1">
      <c r="A1" s="1" t="inlineStr">
        <is>
          <t>ID affectation</t>
        </is>
      </c>
      <c r="B1" s="1" t="inlineStr">
        <is>
          <t>Projet</t>
        </is>
      </c>
      <c r="C1" s="1" t="inlineStr">
        <is>
          <t>Client</t>
        </is>
      </c>
      <c r="D1" s="1" t="inlineStr">
        <is>
          <t>Ressource</t>
        </is>
      </c>
      <c r="E1" s="1" t="inlineStr">
        <is>
          <t>Rôle</t>
        </is>
      </c>
      <c r="F1" s="1" t="inlineStr">
        <is>
          <t>Ville</t>
        </is>
      </c>
      <c r="G1" s="1" t="inlineStr">
        <is>
          <t>Date de début</t>
        </is>
      </c>
      <c r="H1" s="1" t="inlineStr">
        <is>
          <t>Date de fin</t>
        </is>
      </c>
      <c r="I1" s="1" t="inlineStr">
        <is>
          <t>Jours ouvrés planifiés</t>
        </is>
      </c>
      <c r="J1" s="1" t="inlineStr">
        <is>
          <t>Jours disponibles sur période</t>
        </is>
      </c>
      <c r="K1" s="1" t="inlineStr">
        <is>
          <t>Taux d’affectation</t>
        </is>
      </c>
      <c r="L1" s="1" t="inlineStr">
        <is>
          <t>Tarif journalier (€ HT)</t>
        </is>
      </c>
      <c r="M1" s="1" t="inlineStr">
        <is>
          <t>Coût estimé (€)</t>
        </is>
      </c>
      <c r="N1" s="1" t="inlineStr">
        <is>
          <t>Statut</t>
        </is>
      </c>
      <c r="O1" s="1" t="inlineStr">
        <is>
          <t>Alerte capacité</t>
        </is>
      </c>
      <c r="P1" s="1" t="inlineStr">
        <is>
          <t>Commentaire</t>
        </is>
      </c>
    </row>
    <row r="2">
      <c r="A2" s="2" t="inlineStr">
        <is>
          <t>AFF-001</t>
        </is>
      </c>
      <c r="B2" s="3" t="inlineStr">
        <is>
          <t>Refonte site</t>
        </is>
      </c>
      <c r="C2" s="3" t="inlineStr">
        <is>
          <t>Atelier Numérique</t>
        </is>
      </c>
      <c r="D2" s="3" t="inlineStr">
        <is>
          <t>Camille Martin</t>
        </is>
      </c>
      <c r="E2" s="3" t="inlineStr">
        <is>
          <t>Cheffe de projet</t>
        </is>
      </c>
      <c r="F2" s="3" t="inlineStr">
        <is>
          <t>Paris</t>
        </is>
      </c>
      <c r="G2" s="28" t="n">
        <v>46083</v>
      </c>
      <c r="H2" s="28" t="n">
        <v>46094</v>
      </c>
      <c r="I2" s="29">
        <f>IF(OR(G2="",H2=""),"",NETWORKDAYS(G2,H2))</f>
        <v/>
      </c>
      <c r="J2" s="29">
        <f>IF(D2="","",IFERROR(VLOOKUP(D2,'Ressources'!$A$2:$H$101,8,FALSE),0))</f>
        <v/>
      </c>
      <c r="K2" s="30">
        <f>IF(OR(I2="",J2=""),"",IFERROR(I2/J2,0))</f>
        <v/>
      </c>
      <c r="L2" s="31" t="n">
        <v>720</v>
      </c>
      <c r="M2" s="32">
        <f>IF(OR(I2="",L2=""),"",I2*L2)</f>
        <v/>
      </c>
      <c r="N2" s="2" t="inlineStr">
        <is>
          <t>En cours</t>
        </is>
      </c>
      <c r="O2" s="9">
        <f>IF(K2="","",IF(K2&gt;1,"Surcharge",IF(K2&gt;=0.8,"À surveiller","Capacité disponible")))</f>
        <v/>
      </c>
      <c r="P2" s="10" t="inlineStr">
        <is>
          <t>Pilotage et coordination</t>
        </is>
      </c>
    </row>
    <row r="3">
      <c r="A3" s="2" t="inlineStr">
        <is>
          <t>AFF-002</t>
        </is>
      </c>
      <c r="B3" s="3" t="inlineStr">
        <is>
          <t>Refonte site</t>
        </is>
      </c>
      <c r="C3" s="3" t="inlineStr">
        <is>
          <t>Atelier Numérique</t>
        </is>
      </c>
      <c r="D3" s="3" t="inlineStr">
        <is>
          <t>Julien Bernard</t>
        </is>
      </c>
      <c r="E3" s="3" t="inlineStr">
        <is>
          <t>Développeur</t>
        </is>
      </c>
      <c r="F3" s="3" t="inlineStr">
        <is>
          <t>Lyon</t>
        </is>
      </c>
      <c r="G3" s="28" t="n">
        <v>46083</v>
      </c>
      <c r="H3" s="28" t="n">
        <v>46108</v>
      </c>
      <c r="I3" s="33">
        <f>IF(OR(G3="",H3=""),"",NETWORKDAYS(G3,H3))</f>
        <v/>
      </c>
      <c r="J3" s="33">
        <f>IF(D3="","",IFERROR(VLOOKUP(D3,'Ressources'!$A$2:$H$101,8,FALSE),0))</f>
        <v/>
      </c>
      <c r="K3" s="34">
        <f>IF(OR(I3="",J3=""),"",IFERROR(I3/J3,0))</f>
        <v/>
      </c>
      <c r="L3" s="31" t="n">
        <v>650</v>
      </c>
      <c r="M3" s="35">
        <f>IF(OR(I3="",L3=""),"",I3*L3)</f>
        <v/>
      </c>
      <c r="N3" s="2" t="inlineStr">
        <is>
          <t>En cours</t>
        </is>
      </c>
      <c r="O3" s="14">
        <f>IF(K3="","",IF(K3&gt;1,"Surcharge",IF(K3&gt;=0.8,"À surveiller","Capacité disponible")))</f>
        <v/>
      </c>
      <c r="P3" s="10" t="inlineStr">
        <is>
          <t>Développement du socle technique</t>
        </is>
      </c>
    </row>
    <row r="4">
      <c r="A4" s="2" t="inlineStr">
        <is>
          <t>AFF-003</t>
        </is>
      </c>
      <c r="B4" s="3" t="inlineStr">
        <is>
          <t>Application mobile</t>
        </is>
      </c>
      <c r="C4" s="3" t="inlineStr">
        <is>
          <t>Mobilis France</t>
        </is>
      </c>
      <c r="D4" s="3" t="inlineStr">
        <is>
          <t>Léa Dubois</t>
        </is>
      </c>
      <c r="E4" s="3" t="inlineStr">
        <is>
          <t>UX/UI Designer</t>
        </is>
      </c>
      <c r="F4" s="3" t="inlineStr">
        <is>
          <t>Nantes</t>
        </is>
      </c>
      <c r="G4" s="28" t="n">
        <v>46090</v>
      </c>
      <c r="H4" s="28" t="n">
        <v>46101</v>
      </c>
      <c r="I4" s="29">
        <f>IF(OR(G4="",H4=""),"",NETWORKDAYS(G4,H4))</f>
        <v/>
      </c>
      <c r="J4" s="29">
        <f>IF(D4="","",IFERROR(VLOOKUP(D4,'Ressources'!$A$2:$H$101,8,FALSE),0))</f>
        <v/>
      </c>
      <c r="K4" s="30">
        <f>IF(OR(I4="",J4=""),"",IFERROR(I4/J4,0))</f>
        <v/>
      </c>
      <c r="L4" s="31" t="n">
        <v>600</v>
      </c>
      <c r="M4" s="32">
        <f>IF(OR(I4="",L4=""),"",I4*L4)</f>
        <v/>
      </c>
      <c r="N4" s="2" t="inlineStr">
        <is>
          <t>Terminé</t>
        </is>
      </c>
      <c r="O4" s="9">
        <f>IF(K4="","",IF(K4&gt;1,"Surcharge",IF(K4&gt;=0.8,"À surveiller","Capacité disponible")))</f>
        <v/>
      </c>
      <c r="P4" s="10" t="inlineStr">
        <is>
          <t>Parcours utilisateur et maquettes</t>
        </is>
      </c>
    </row>
    <row r="5">
      <c r="A5" s="2" t="inlineStr">
        <is>
          <t>AFF-004</t>
        </is>
      </c>
      <c r="B5" s="3" t="inlineStr">
        <is>
          <t>Application mobile</t>
        </is>
      </c>
      <c r="C5" s="3" t="inlineStr">
        <is>
          <t>Mobilis France</t>
        </is>
      </c>
      <c r="D5" s="3" t="inlineStr">
        <is>
          <t>Thomas Moreau</t>
        </is>
      </c>
      <c r="E5" s="3" t="inlineStr">
        <is>
          <t>Développeur</t>
        </is>
      </c>
      <c r="F5" s="3" t="inlineStr">
        <is>
          <t>Toulouse</t>
        </is>
      </c>
      <c r="G5" s="28" t="n">
        <v>46097</v>
      </c>
      <c r="H5" s="28" t="n">
        <v>46122</v>
      </c>
      <c r="I5" s="33">
        <f>IF(OR(G5="",H5=""),"",NETWORKDAYS(G5,H5))</f>
        <v/>
      </c>
      <c r="J5" s="33">
        <f>IF(D5="","",IFERROR(VLOOKUP(D5,'Ressources'!$A$2:$H$101,8,FALSE),0))</f>
        <v/>
      </c>
      <c r="K5" s="34">
        <f>IF(OR(I5="",J5=""),"",IFERROR(I5/J5,0))</f>
        <v/>
      </c>
      <c r="L5" s="31" t="n">
        <v>640</v>
      </c>
      <c r="M5" s="35">
        <f>IF(OR(I5="",L5=""),"",I5*L5)</f>
        <v/>
      </c>
      <c r="N5" s="2" t="inlineStr">
        <is>
          <t>En cours</t>
        </is>
      </c>
      <c r="O5" s="14">
        <f>IF(K5="","",IF(K5&gt;1,"Surcharge",IF(K5&gt;=0.8,"À surveiller","Capacité disponible")))</f>
        <v/>
      </c>
      <c r="P5" s="10" t="inlineStr">
        <is>
          <t>Développement des fonctionnalités</t>
        </is>
      </c>
    </row>
    <row r="6">
      <c r="A6" s="2" t="inlineStr">
        <is>
          <t>AFF-005</t>
        </is>
      </c>
      <c r="B6" s="3" t="inlineStr">
        <is>
          <t>Audit RGPD</t>
        </is>
      </c>
      <c r="C6" s="3" t="inlineStr">
        <is>
          <t>Sphère Santé</t>
        </is>
      </c>
      <c r="D6" s="3" t="inlineStr">
        <is>
          <t>Chloé Petit</t>
        </is>
      </c>
      <c r="E6" s="3" t="inlineStr">
        <is>
          <t>Consultante RGPD</t>
        </is>
      </c>
      <c r="F6" s="3" t="inlineStr">
        <is>
          <t>Paris</t>
        </is>
      </c>
      <c r="G6" s="28" t="n">
        <v>46104</v>
      </c>
      <c r="H6" s="28" t="n">
        <v>46108</v>
      </c>
      <c r="I6" s="29">
        <f>IF(OR(G6="",H6=""),"",NETWORKDAYS(G6,H6))</f>
        <v/>
      </c>
      <c r="J6" s="29">
        <f>IF(D6="","",IFERROR(VLOOKUP(D6,'Ressources'!$A$2:$H$101,8,FALSE),0))</f>
        <v/>
      </c>
      <c r="K6" s="30">
        <f>IF(OR(I6="",J6=""),"",IFERROR(I6/J6,0))</f>
        <v/>
      </c>
      <c r="L6" s="31" t="n">
        <v>780</v>
      </c>
      <c r="M6" s="32">
        <f>IF(OR(I6="",L6=""),"",I6*L6)</f>
        <v/>
      </c>
      <c r="N6" s="2" t="inlineStr">
        <is>
          <t>Terminé</t>
        </is>
      </c>
      <c r="O6" s="9">
        <f>IF(K6="","",IF(K6&gt;1,"Surcharge",IF(K6&gt;=0.8,"À surveiller","Capacité disponible")))</f>
        <v/>
      </c>
      <c r="P6" s="10" t="inlineStr">
        <is>
          <t>Audit documentaire et restitution</t>
        </is>
      </c>
    </row>
    <row r="7">
      <c r="A7" s="2" t="inlineStr">
        <is>
          <t>AFF-006</t>
        </is>
      </c>
      <c r="B7" s="3" t="inlineStr">
        <is>
          <t>Migration ERP</t>
        </is>
      </c>
      <c r="C7" s="3" t="inlineStr">
        <is>
          <t>Groupe Horizon</t>
        </is>
      </c>
      <c r="D7" s="3" t="inlineStr">
        <is>
          <t>Nicolas Leroy</t>
        </is>
      </c>
      <c r="E7" s="3" t="inlineStr">
        <is>
          <t>Chef de projet</t>
        </is>
      </c>
      <c r="F7" s="3" t="inlineStr">
        <is>
          <t>Lille</t>
        </is>
      </c>
      <c r="G7" s="28" t="n">
        <v>46111</v>
      </c>
      <c r="H7" s="28" t="n">
        <v>46136</v>
      </c>
      <c r="I7" s="33">
        <f>IF(OR(G7="",H7=""),"",NETWORKDAYS(G7,H7))</f>
        <v/>
      </c>
      <c r="J7" s="33">
        <f>IF(D7="","",IFERROR(VLOOKUP(D7,'Ressources'!$A$2:$H$101,8,FALSE),0))</f>
        <v/>
      </c>
      <c r="K7" s="34">
        <f>IF(OR(I7="",J7=""),"",IFERROR(I7/J7,0))</f>
        <v/>
      </c>
      <c r="L7" s="31" t="n">
        <v>760</v>
      </c>
      <c r="M7" s="35">
        <f>IF(OR(I7="",L7=""),"",I7*L7)</f>
        <v/>
      </c>
      <c r="N7" s="2" t="inlineStr">
        <is>
          <t>En cours</t>
        </is>
      </c>
      <c r="O7" s="14">
        <f>IF(K7="","",IF(K7&gt;1,"Surcharge",IF(K7&gt;=0.8,"À surveiller","Capacité disponible")))</f>
        <v/>
      </c>
      <c r="P7" s="10" t="inlineStr">
        <is>
          <t>Coordination de la migration</t>
        </is>
      </c>
    </row>
    <row r="8">
      <c r="A8" s="2" t="inlineStr">
        <is>
          <t>AFF-007</t>
        </is>
      </c>
      <c r="B8" s="3" t="inlineStr">
        <is>
          <t>Migration ERP</t>
        </is>
      </c>
      <c r="C8" s="3" t="inlineStr">
        <is>
          <t>Groupe Horizon</t>
        </is>
      </c>
      <c r="D8" s="3" t="inlineStr">
        <is>
          <t>Manon Garcia</t>
        </is>
      </c>
      <c r="E8" s="3" t="inlineStr">
        <is>
          <t>Consultante fonctionnelle</t>
        </is>
      </c>
      <c r="F8" s="3" t="inlineStr">
        <is>
          <t>Bordeaux</t>
        </is>
      </c>
      <c r="G8" s="28" t="n">
        <v>46118</v>
      </c>
      <c r="H8" s="28" t="n">
        <v>46129</v>
      </c>
      <c r="I8" s="29">
        <f>IF(OR(G8="",H8=""),"",NETWORKDAYS(G8,H8))</f>
        <v/>
      </c>
      <c r="J8" s="29">
        <f>IF(D8="","",IFERROR(VLOOKUP(D8,'Ressources'!$A$2:$H$101,8,FALSE),0))</f>
        <v/>
      </c>
      <c r="K8" s="30">
        <f>IF(OR(I8="",J8=""),"",IFERROR(I8/J8,0))</f>
        <v/>
      </c>
      <c r="L8" s="31" t="n">
        <v>680</v>
      </c>
      <c r="M8" s="32">
        <f>IF(OR(I8="",L8=""),"",I8*L8)</f>
        <v/>
      </c>
      <c r="N8" s="2" t="inlineStr">
        <is>
          <t>Prévu</t>
        </is>
      </c>
      <c r="O8" s="9">
        <f>IF(K8="","",IF(K8&gt;1,"Surcharge",IF(K8&gt;=0.8,"À surveiller","Capacité disponible")))</f>
        <v/>
      </c>
      <c r="P8" s="10" t="inlineStr">
        <is>
          <t>Ateliers métiers et recette</t>
        </is>
      </c>
    </row>
    <row r="9">
      <c r="A9" s="2" t="inlineStr">
        <is>
          <t>AFF-008</t>
        </is>
      </c>
      <c r="B9" s="3" t="inlineStr">
        <is>
          <t>Campagne marketing</t>
        </is>
      </c>
      <c r="C9" s="3" t="inlineStr">
        <is>
          <t>Maison Rivage</t>
        </is>
      </c>
      <c r="D9" s="3" t="inlineStr">
        <is>
          <t>Antoine Roux</t>
        </is>
      </c>
      <c r="E9" s="3" t="inlineStr">
        <is>
          <t>Consultant marketing</t>
        </is>
      </c>
      <c r="F9" s="3" t="inlineStr">
        <is>
          <t>Marseille</t>
        </is>
      </c>
      <c r="G9" s="28" t="n">
        <v>46125</v>
      </c>
      <c r="H9" s="28" t="n">
        <v>46136</v>
      </c>
      <c r="I9" s="33">
        <f>IF(OR(G9="",H9=""),"",NETWORKDAYS(G9,H9))</f>
        <v/>
      </c>
      <c r="J9" s="33">
        <f>IF(D9="","",IFERROR(VLOOKUP(D9,'Ressources'!$A$2:$H$101,8,FALSE),0))</f>
        <v/>
      </c>
      <c r="K9" s="34">
        <f>IF(OR(I9="",J9=""),"",IFERROR(I9/J9,0))</f>
        <v/>
      </c>
      <c r="L9" s="31" t="n">
        <v>620</v>
      </c>
      <c r="M9" s="35">
        <f>IF(OR(I9="",L9=""),"",I9*L9)</f>
        <v/>
      </c>
      <c r="N9" s="2" t="inlineStr">
        <is>
          <t>Prévu</t>
        </is>
      </c>
      <c r="O9" s="14">
        <f>IF(K9="","",IF(K9&gt;1,"Surcharge",IF(K9&gt;=0.8,"À surveiller","Capacité disponible")))</f>
        <v/>
      </c>
      <c r="P9" s="10" t="inlineStr">
        <is>
          <t>Plan média et activation</t>
        </is>
      </c>
    </row>
    <row r="10">
      <c r="A10" s="2" t="inlineStr">
        <is>
          <t>AFF-009</t>
        </is>
      </c>
      <c r="B10" s="3" t="inlineStr">
        <is>
          <t>Support client</t>
        </is>
      </c>
      <c r="C10" s="3" t="inlineStr">
        <is>
          <t>Solis Services</t>
        </is>
      </c>
      <c r="D10" s="3" t="inlineStr">
        <is>
          <t>Sarah Fontaine</t>
        </is>
      </c>
      <c r="E10" s="3" t="inlineStr">
        <is>
          <t>Technicienne support</t>
        </is>
      </c>
      <c r="F10" s="3" t="inlineStr">
        <is>
          <t>Rennes</t>
        </is>
      </c>
      <c r="G10" s="28" t="n">
        <v>46083</v>
      </c>
      <c r="H10" s="28" t="n">
        <v>46112</v>
      </c>
      <c r="I10" s="29">
        <f>IF(OR(G10="",H10=""),"",NETWORKDAYS(G10,H10))</f>
        <v/>
      </c>
      <c r="J10" s="29">
        <f>IF(D10="","",IFERROR(VLOOKUP(D10,'Ressources'!$A$2:$H$101,8,FALSE),0))</f>
        <v/>
      </c>
      <c r="K10" s="30">
        <f>IF(OR(I10="",J10=""),"",IFERROR(I10/J10,0))</f>
        <v/>
      </c>
      <c r="L10" s="31" t="n">
        <v>480</v>
      </c>
      <c r="M10" s="32">
        <f>IF(OR(I10="",L10=""),"",I10*L10)</f>
        <v/>
      </c>
      <c r="N10" s="2" t="inlineStr">
        <is>
          <t>En cours</t>
        </is>
      </c>
      <c r="O10" s="9">
        <f>IF(K10="","",IF(K10&gt;1,"Surcharge",IF(K10&gt;=0.8,"À surveiller","Capacité disponible")))</f>
        <v/>
      </c>
      <c r="P10" s="10" t="inlineStr">
        <is>
          <t>Renfort support de niveau 1</t>
        </is>
      </c>
    </row>
    <row r="11">
      <c r="A11" s="2" t="inlineStr">
        <is>
          <t>AFF-010</t>
        </is>
      </c>
      <c r="B11" s="3" t="inlineStr">
        <is>
          <t>Support client</t>
        </is>
      </c>
      <c r="C11" s="3" t="inlineStr">
        <is>
          <t>Solis Services</t>
        </is>
      </c>
      <c r="D11" s="3" t="inlineStr">
        <is>
          <t>Maxime André</t>
        </is>
      </c>
      <c r="E11" s="3" t="inlineStr">
        <is>
          <t>Technicien support</t>
        </is>
      </c>
      <c r="F11" s="3" t="inlineStr">
        <is>
          <t>Montpellier</t>
        </is>
      </c>
      <c r="G11" s="28" t="n">
        <v>46113</v>
      </c>
      <c r="H11" s="28" t="n">
        <v>46142</v>
      </c>
      <c r="I11" s="33">
        <f>IF(OR(G11="",H11=""),"",NETWORKDAYS(G11,H11))</f>
        <v/>
      </c>
      <c r="J11" s="33">
        <f>IF(D11="","",IFERROR(VLOOKUP(D11,'Ressources'!$A$2:$H$101,8,FALSE),0))</f>
        <v/>
      </c>
      <c r="K11" s="34">
        <f>IF(OR(I11="",J11=""),"",IFERROR(I11/J11,0))</f>
        <v/>
      </c>
      <c r="L11" s="31" t="n">
        <v>470</v>
      </c>
      <c r="M11" s="35">
        <f>IF(OR(I11="",L11=""),"",I11*L11)</f>
        <v/>
      </c>
      <c r="N11" s="2" t="inlineStr">
        <is>
          <t>Prévu</t>
        </is>
      </c>
      <c r="O11" s="14">
        <f>IF(K11="","",IF(K11&gt;1,"Surcharge",IF(K11&gt;=0.8,"À surveiller","Capacité disponible")))</f>
        <v/>
      </c>
      <c r="P11" s="10" t="inlineStr">
        <is>
          <t>Renfort support de niveau 2</t>
        </is>
      </c>
    </row>
    <row r="12">
      <c r="A12" s="2" t="n"/>
      <c r="B12" s="3" t="n"/>
      <c r="C12" s="3" t="n"/>
      <c r="D12" s="3" t="n"/>
      <c r="E12" s="3" t="n"/>
      <c r="F12" s="3" t="n"/>
      <c r="G12" s="28" t="n"/>
      <c r="H12" s="28" t="n"/>
      <c r="I12" s="29">
        <f>IF(OR(G12="",H12=""),"",NETWORKDAYS(G12,H12))</f>
        <v/>
      </c>
      <c r="J12" s="29">
        <f>IF(D12="","",IFERROR(VLOOKUP(D12,'Ressources'!$A$2:$H$101,8,FALSE),0))</f>
        <v/>
      </c>
      <c r="K12" s="30">
        <f>IF(OR(I12="",J12=""),"",IFERROR(I12/J12,0))</f>
        <v/>
      </c>
      <c r="L12" s="31" t="n"/>
      <c r="M12" s="32">
        <f>IF(OR(I12="",L12=""),"",I12*L12)</f>
        <v/>
      </c>
      <c r="N12" s="2" t="n"/>
      <c r="O12" s="9">
        <f>IF(K12="","",IF(K12&gt;1,"Surcharge",IF(K12&gt;=0.8,"À surveiller","Capacité disponible")))</f>
        <v/>
      </c>
      <c r="P12" s="10" t="n"/>
    </row>
    <row r="13">
      <c r="A13" s="2" t="n"/>
      <c r="B13" s="3" t="n"/>
      <c r="C13" s="3" t="n"/>
      <c r="D13" s="3" t="n"/>
      <c r="E13" s="3" t="n"/>
      <c r="F13" s="3" t="n"/>
      <c r="G13" s="28" t="n"/>
      <c r="H13" s="28" t="n"/>
      <c r="I13" s="33">
        <f>IF(OR(G13="",H13=""),"",NETWORKDAYS(G13,H13))</f>
        <v/>
      </c>
      <c r="J13" s="33">
        <f>IF(D13="","",IFERROR(VLOOKUP(D13,'Ressources'!$A$2:$H$101,8,FALSE),0))</f>
        <v/>
      </c>
      <c r="K13" s="34">
        <f>IF(OR(I13="",J13=""),"",IFERROR(I13/J13,0))</f>
        <v/>
      </c>
      <c r="L13" s="31" t="n"/>
      <c r="M13" s="35">
        <f>IF(OR(I13="",L13=""),"",I13*L13)</f>
        <v/>
      </c>
      <c r="N13" s="2" t="n"/>
      <c r="O13" s="14">
        <f>IF(K13="","",IF(K13&gt;1,"Surcharge",IF(K13&gt;=0.8,"À surveiller","Capacité disponible")))</f>
        <v/>
      </c>
      <c r="P13" s="10" t="n"/>
    </row>
    <row r="14">
      <c r="A14" s="2" t="n"/>
      <c r="B14" s="3" t="n"/>
      <c r="C14" s="3" t="n"/>
      <c r="D14" s="3" t="n"/>
      <c r="E14" s="3" t="n"/>
      <c r="F14" s="3" t="n"/>
      <c r="G14" s="28" t="n"/>
      <c r="H14" s="28" t="n"/>
      <c r="I14" s="29">
        <f>IF(OR(G14="",H14=""),"",NETWORKDAYS(G14,H14))</f>
        <v/>
      </c>
      <c r="J14" s="29">
        <f>IF(D14="","",IFERROR(VLOOKUP(D14,'Ressources'!$A$2:$H$101,8,FALSE),0))</f>
        <v/>
      </c>
      <c r="K14" s="30">
        <f>IF(OR(I14="",J14=""),"",IFERROR(I14/J14,0))</f>
        <v/>
      </c>
      <c r="L14" s="31" t="n"/>
      <c r="M14" s="32">
        <f>IF(OR(I14="",L14=""),"",I14*L14)</f>
        <v/>
      </c>
      <c r="N14" s="2" t="n"/>
      <c r="O14" s="9">
        <f>IF(K14="","",IF(K14&gt;1,"Surcharge",IF(K14&gt;=0.8,"À surveiller","Capacité disponible")))</f>
        <v/>
      </c>
      <c r="P14" s="10" t="n"/>
    </row>
    <row r="15">
      <c r="A15" s="2" t="n"/>
      <c r="B15" s="3" t="n"/>
      <c r="C15" s="3" t="n"/>
      <c r="D15" s="3" t="n"/>
      <c r="E15" s="3" t="n"/>
      <c r="F15" s="3" t="n"/>
      <c r="G15" s="28" t="n"/>
      <c r="H15" s="28" t="n"/>
      <c r="I15" s="33">
        <f>IF(OR(G15="",H15=""),"",NETWORKDAYS(G15,H15))</f>
        <v/>
      </c>
      <c r="J15" s="33">
        <f>IF(D15="","",IFERROR(VLOOKUP(D15,'Ressources'!$A$2:$H$101,8,FALSE),0))</f>
        <v/>
      </c>
      <c r="K15" s="34">
        <f>IF(OR(I15="",J15=""),"",IFERROR(I15/J15,0))</f>
        <v/>
      </c>
      <c r="L15" s="31" t="n"/>
      <c r="M15" s="35">
        <f>IF(OR(I15="",L15=""),"",I15*L15)</f>
        <v/>
      </c>
      <c r="N15" s="2" t="n"/>
      <c r="O15" s="14">
        <f>IF(K15="","",IF(K15&gt;1,"Surcharge",IF(K15&gt;=0.8,"À surveiller","Capacité disponible")))</f>
        <v/>
      </c>
      <c r="P15" s="10" t="n"/>
    </row>
    <row r="16">
      <c r="A16" s="2" t="n"/>
      <c r="B16" s="3" t="n"/>
      <c r="C16" s="3" t="n"/>
      <c r="D16" s="3" t="n"/>
      <c r="E16" s="3" t="n"/>
      <c r="F16" s="3" t="n"/>
      <c r="G16" s="28" t="n"/>
      <c r="H16" s="28" t="n"/>
      <c r="I16" s="29">
        <f>IF(OR(G16="",H16=""),"",NETWORKDAYS(G16,H16))</f>
        <v/>
      </c>
      <c r="J16" s="29">
        <f>IF(D16="","",IFERROR(VLOOKUP(D16,'Ressources'!$A$2:$H$101,8,FALSE),0))</f>
        <v/>
      </c>
      <c r="K16" s="30">
        <f>IF(OR(I16="",J16=""),"",IFERROR(I16/J16,0))</f>
        <v/>
      </c>
      <c r="L16" s="31" t="n"/>
      <c r="M16" s="32">
        <f>IF(OR(I16="",L16=""),"",I16*L16)</f>
        <v/>
      </c>
      <c r="N16" s="2" t="n"/>
      <c r="O16" s="9">
        <f>IF(K16="","",IF(K16&gt;1,"Surcharge",IF(K16&gt;=0.8,"À surveiller","Capacité disponible")))</f>
        <v/>
      </c>
      <c r="P16" s="10" t="n"/>
    </row>
    <row r="17">
      <c r="A17" s="2" t="n"/>
      <c r="B17" s="3" t="n"/>
      <c r="C17" s="3" t="n"/>
      <c r="D17" s="3" t="n"/>
      <c r="E17" s="3" t="n"/>
      <c r="F17" s="3" t="n"/>
      <c r="G17" s="28" t="n"/>
      <c r="H17" s="28" t="n"/>
      <c r="I17" s="33">
        <f>IF(OR(G17="",H17=""),"",NETWORKDAYS(G17,H17))</f>
        <v/>
      </c>
      <c r="J17" s="33">
        <f>IF(D17="","",IFERROR(VLOOKUP(D17,'Ressources'!$A$2:$H$101,8,FALSE),0))</f>
        <v/>
      </c>
      <c r="K17" s="34">
        <f>IF(OR(I17="",J17=""),"",IFERROR(I17/J17,0))</f>
        <v/>
      </c>
      <c r="L17" s="31" t="n"/>
      <c r="M17" s="35">
        <f>IF(OR(I17="",L17=""),"",I17*L17)</f>
        <v/>
      </c>
      <c r="N17" s="2" t="n"/>
      <c r="O17" s="14">
        <f>IF(K17="","",IF(K17&gt;1,"Surcharge",IF(K17&gt;=0.8,"À surveiller","Capacité disponible")))</f>
        <v/>
      </c>
      <c r="P17" s="10" t="n"/>
    </row>
    <row r="18">
      <c r="A18" s="2" t="n"/>
      <c r="B18" s="3" t="n"/>
      <c r="C18" s="3" t="n"/>
      <c r="D18" s="3" t="n"/>
      <c r="E18" s="3" t="n"/>
      <c r="F18" s="3" t="n"/>
      <c r="G18" s="28" t="n"/>
      <c r="H18" s="28" t="n"/>
      <c r="I18" s="29">
        <f>IF(OR(G18="",H18=""),"",NETWORKDAYS(G18,H18))</f>
        <v/>
      </c>
      <c r="J18" s="29">
        <f>IF(D18="","",IFERROR(VLOOKUP(D18,'Ressources'!$A$2:$H$101,8,FALSE),0))</f>
        <v/>
      </c>
      <c r="K18" s="30">
        <f>IF(OR(I18="",J18=""),"",IFERROR(I18/J18,0))</f>
        <v/>
      </c>
      <c r="L18" s="31" t="n"/>
      <c r="M18" s="32">
        <f>IF(OR(I18="",L18=""),"",I18*L18)</f>
        <v/>
      </c>
      <c r="N18" s="2" t="n"/>
      <c r="O18" s="9">
        <f>IF(K18="","",IF(K18&gt;1,"Surcharge",IF(K18&gt;=0.8,"À surveiller","Capacité disponible")))</f>
        <v/>
      </c>
      <c r="P18" s="10" t="n"/>
    </row>
    <row r="19">
      <c r="A19" s="2" t="n"/>
      <c r="B19" s="3" t="n"/>
      <c r="C19" s="3" t="n"/>
      <c r="D19" s="3" t="n"/>
      <c r="E19" s="3" t="n"/>
      <c r="F19" s="3" t="n"/>
      <c r="G19" s="28" t="n"/>
      <c r="H19" s="28" t="n"/>
      <c r="I19" s="33">
        <f>IF(OR(G19="",H19=""),"",NETWORKDAYS(G19,H19))</f>
        <v/>
      </c>
      <c r="J19" s="33">
        <f>IF(D19="","",IFERROR(VLOOKUP(D19,'Ressources'!$A$2:$H$101,8,FALSE),0))</f>
        <v/>
      </c>
      <c r="K19" s="34">
        <f>IF(OR(I19="",J19=""),"",IFERROR(I19/J19,0))</f>
        <v/>
      </c>
      <c r="L19" s="31" t="n"/>
      <c r="M19" s="35">
        <f>IF(OR(I19="",L19=""),"",I19*L19)</f>
        <v/>
      </c>
      <c r="N19" s="2" t="n"/>
      <c r="O19" s="14">
        <f>IF(K19="","",IF(K19&gt;1,"Surcharge",IF(K19&gt;=0.8,"À surveiller","Capacité disponible")))</f>
        <v/>
      </c>
      <c r="P19" s="10" t="n"/>
    </row>
    <row r="20">
      <c r="A20" s="2" t="n"/>
      <c r="B20" s="3" t="n"/>
      <c r="C20" s="3" t="n"/>
      <c r="D20" s="3" t="n"/>
      <c r="E20" s="3" t="n"/>
      <c r="F20" s="3" t="n"/>
      <c r="G20" s="28" t="n"/>
      <c r="H20" s="28" t="n"/>
      <c r="I20" s="29">
        <f>IF(OR(G20="",H20=""),"",NETWORKDAYS(G20,H20))</f>
        <v/>
      </c>
      <c r="J20" s="29">
        <f>IF(D20="","",IFERROR(VLOOKUP(D20,'Ressources'!$A$2:$H$101,8,FALSE),0))</f>
        <v/>
      </c>
      <c r="K20" s="30">
        <f>IF(OR(I20="",J20=""),"",IFERROR(I20/J20,0))</f>
        <v/>
      </c>
      <c r="L20" s="31" t="n"/>
      <c r="M20" s="32">
        <f>IF(OR(I20="",L20=""),"",I20*L20)</f>
        <v/>
      </c>
      <c r="N20" s="2" t="n"/>
      <c r="O20" s="9">
        <f>IF(K20="","",IF(K20&gt;1,"Surcharge",IF(K20&gt;=0.8,"À surveiller","Capacité disponible")))</f>
        <v/>
      </c>
      <c r="P20" s="10" t="n"/>
    </row>
    <row r="21">
      <c r="A21" s="2" t="n"/>
      <c r="B21" s="3" t="n"/>
      <c r="C21" s="3" t="n"/>
      <c r="D21" s="3" t="n"/>
      <c r="E21" s="3" t="n"/>
      <c r="F21" s="3" t="n"/>
      <c r="G21" s="28" t="n"/>
      <c r="H21" s="28" t="n"/>
      <c r="I21" s="33">
        <f>IF(OR(G21="",H21=""),"",NETWORKDAYS(G21,H21))</f>
        <v/>
      </c>
      <c r="J21" s="33">
        <f>IF(D21="","",IFERROR(VLOOKUP(D21,'Ressources'!$A$2:$H$101,8,FALSE),0))</f>
        <v/>
      </c>
      <c r="K21" s="34">
        <f>IF(OR(I21="",J21=""),"",IFERROR(I21/J21,0))</f>
        <v/>
      </c>
      <c r="L21" s="31" t="n"/>
      <c r="M21" s="35">
        <f>IF(OR(I21="",L21=""),"",I21*L21)</f>
        <v/>
      </c>
      <c r="N21" s="2" t="n"/>
      <c r="O21" s="14">
        <f>IF(K21="","",IF(K21&gt;1,"Surcharge",IF(K21&gt;=0.8,"À surveiller","Capacité disponible")))</f>
        <v/>
      </c>
      <c r="P21" s="10" t="n"/>
    </row>
    <row r="22">
      <c r="A22" s="2" t="n"/>
      <c r="B22" s="3" t="n"/>
      <c r="C22" s="3" t="n"/>
      <c r="D22" s="3" t="n"/>
      <c r="E22" s="3" t="n"/>
      <c r="F22" s="3" t="n"/>
      <c r="G22" s="28" t="n"/>
      <c r="H22" s="28" t="n"/>
      <c r="I22" s="29">
        <f>IF(OR(G22="",H22=""),"",NETWORKDAYS(G22,H22))</f>
        <v/>
      </c>
      <c r="J22" s="29">
        <f>IF(D22="","",IFERROR(VLOOKUP(D22,'Ressources'!$A$2:$H$101,8,FALSE),0))</f>
        <v/>
      </c>
      <c r="K22" s="30">
        <f>IF(OR(I22="",J22=""),"",IFERROR(I22/J22,0))</f>
        <v/>
      </c>
      <c r="L22" s="31" t="n"/>
      <c r="M22" s="32">
        <f>IF(OR(I22="",L22=""),"",I22*L22)</f>
        <v/>
      </c>
      <c r="N22" s="2" t="n"/>
      <c r="O22" s="9">
        <f>IF(K22="","",IF(K22&gt;1,"Surcharge",IF(K22&gt;=0.8,"À surveiller","Capacité disponible")))</f>
        <v/>
      </c>
      <c r="P22" s="10" t="n"/>
    </row>
    <row r="23">
      <c r="A23" s="2" t="n"/>
      <c r="B23" s="3" t="n"/>
      <c r="C23" s="3" t="n"/>
      <c r="D23" s="3" t="n"/>
      <c r="E23" s="3" t="n"/>
      <c r="F23" s="3" t="n"/>
      <c r="G23" s="28" t="n"/>
      <c r="H23" s="28" t="n"/>
      <c r="I23" s="33">
        <f>IF(OR(G23="",H23=""),"",NETWORKDAYS(G23,H23))</f>
        <v/>
      </c>
      <c r="J23" s="33">
        <f>IF(D23="","",IFERROR(VLOOKUP(D23,'Ressources'!$A$2:$H$101,8,FALSE),0))</f>
        <v/>
      </c>
      <c r="K23" s="34">
        <f>IF(OR(I23="",J23=""),"",IFERROR(I23/J23,0))</f>
        <v/>
      </c>
      <c r="L23" s="31" t="n"/>
      <c r="M23" s="35">
        <f>IF(OR(I23="",L23=""),"",I23*L23)</f>
        <v/>
      </c>
      <c r="N23" s="2" t="n"/>
      <c r="O23" s="14">
        <f>IF(K23="","",IF(K23&gt;1,"Surcharge",IF(K23&gt;=0.8,"À surveiller","Capacité disponible")))</f>
        <v/>
      </c>
      <c r="P23" s="10" t="n"/>
    </row>
    <row r="24">
      <c r="A24" s="2" t="n"/>
      <c r="B24" s="3" t="n"/>
      <c r="C24" s="3" t="n"/>
      <c r="D24" s="3" t="n"/>
      <c r="E24" s="3" t="n"/>
      <c r="F24" s="3" t="n"/>
      <c r="G24" s="28" t="n"/>
      <c r="H24" s="28" t="n"/>
      <c r="I24" s="29">
        <f>IF(OR(G24="",H24=""),"",NETWORKDAYS(G24,H24))</f>
        <v/>
      </c>
      <c r="J24" s="29">
        <f>IF(D24="","",IFERROR(VLOOKUP(D24,'Ressources'!$A$2:$H$101,8,FALSE),0))</f>
        <v/>
      </c>
      <c r="K24" s="30">
        <f>IF(OR(I24="",J24=""),"",IFERROR(I24/J24,0))</f>
        <v/>
      </c>
      <c r="L24" s="31" t="n"/>
      <c r="M24" s="32">
        <f>IF(OR(I24="",L24=""),"",I24*L24)</f>
        <v/>
      </c>
      <c r="N24" s="2" t="n"/>
      <c r="O24" s="9">
        <f>IF(K24="","",IF(K24&gt;1,"Surcharge",IF(K24&gt;=0.8,"À surveiller","Capacité disponible")))</f>
        <v/>
      </c>
      <c r="P24" s="10" t="n"/>
    </row>
    <row r="25">
      <c r="A25" s="2" t="n"/>
      <c r="B25" s="3" t="n"/>
      <c r="C25" s="3" t="n"/>
      <c r="D25" s="3" t="n"/>
      <c r="E25" s="3" t="n"/>
      <c r="F25" s="3" t="n"/>
      <c r="G25" s="28" t="n"/>
      <c r="H25" s="28" t="n"/>
      <c r="I25" s="33">
        <f>IF(OR(G25="",H25=""),"",NETWORKDAYS(G25,H25))</f>
        <v/>
      </c>
      <c r="J25" s="33">
        <f>IF(D25="","",IFERROR(VLOOKUP(D25,'Ressources'!$A$2:$H$101,8,FALSE),0))</f>
        <v/>
      </c>
      <c r="K25" s="34">
        <f>IF(OR(I25="",J25=""),"",IFERROR(I25/J25,0))</f>
        <v/>
      </c>
      <c r="L25" s="31" t="n"/>
      <c r="M25" s="35">
        <f>IF(OR(I25="",L25=""),"",I25*L25)</f>
        <v/>
      </c>
      <c r="N25" s="2" t="n"/>
      <c r="O25" s="14">
        <f>IF(K25="","",IF(K25&gt;1,"Surcharge",IF(K25&gt;=0.8,"À surveiller","Capacité disponible")))</f>
        <v/>
      </c>
      <c r="P25" s="10" t="n"/>
    </row>
    <row r="26">
      <c r="A26" s="2" t="n"/>
      <c r="B26" s="3" t="n"/>
      <c r="C26" s="3" t="n"/>
      <c r="D26" s="3" t="n"/>
      <c r="E26" s="3" t="n"/>
      <c r="F26" s="3" t="n"/>
      <c r="G26" s="28" t="n"/>
      <c r="H26" s="28" t="n"/>
      <c r="I26" s="29">
        <f>IF(OR(G26="",H26=""),"",NETWORKDAYS(G26,H26))</f>
        <v/>
      </c>
      <c r="J26" s="29">
        <f>IF(D26="","",IFERROR(VLOOKUP(D26,'Ressources'!$A$2:$H$101,8,FALSE),0))</f>
        <v/>
      </c>
      <c r="K26" s="30">
        <f>IF(OR(I26="",J26=""),"",IFERROR(I26/J26,0))</f>
        <v/>
      </c>
      <c r="L26" s="31" t="n"/>
      <c r="M26" s="32">
        <f>IF(OR(I26="",L26=""),"",I26*L26)</f>
        <v/>
      </c>
      <c r="N26" s="2" t="n"/>
      <c r="O26" s="9">
        <f>IF(K26="","",IF(K26&gt;1,"Surcharge",IF(K26&gt;=0.8,"À surveiller","Capacité disponible")))</f>
        <v/>
      </c>
      <c r="P26" s="10" t="n"/>
    </row>
    <row r="27">
      <c r="A27" s="2" t="n"/>
      <c r="B27" s="3" t="n"/>
      <c r="C27" s="3" t="n"/>
      <c r="D27" s="3" t="n"/>
      <c r="E27" s="3" t="n"/>
      <c r="F27" s="3" t="n"/>
      <c r="G27" s="28" t="n"/>
      <c r="H27" s="28" t="n"/>
      <c r="I27" s="33">
        <f>IF(OR(G27="",H27=""),"",NETWORKDAYS(G27,H27))</f>
        <v/>
      </c>
      <c r="J27" s="33">
        <f>IF(D27="","",IFERROR(VLOOKUP(D27,'Ressources'!$A$2:$H$101,8,FALSE),0))</f>
        <v/>
      </c>
      <c r="K27" s="34">
        <f>IF(OR(I27="",J27=""),"",IFERROR(I27/J27,0))</f>
        <v/>
      </c>
      <c r="L27" s="31" t="n"/>
      <c r="M27" s="35">
        <f>IF(OR(I27="",L27=""),"",I27*L27)</f>
        <v/>
      </c>
      <c r="N27" s="2" t="n"/>
      <c r="O27" s="14">
        <f>IF(K27="","",IF(K27&gt;1,"Surcharge",IF(K27&gt;=0.8,"À surveiller","Capacité disponible")))</f>
        <v/>
      </c>
      <c r="P27" s="10" t="n"/>
    </row>
    <row r="28">
      <c r="A28" s="2" t="n"/>
      <c r="B28" s="3" t="n"/>
      <c r="C28" s="3" t="n"/>
      <c r="D28" s="3" t="n"/>
      <c r="E28" s="3" t="n"/>
      <c r="F28" s="3" t="n"/>
      <c r="G28" s="28" t="n"/>
      <c r="H28" s="28" t="n"/>
      <c r="I28" s="29">
        <f>IF(OR(G28="",H28=""),"",NETWORKDAYS(G28,H28))</f>
        <v/>
      </c>
      <c r="J28" s="29">
        <f>IF(D28="","",IFERROR(VLOOKUP(D28,'Ressources'!$A$2:$H$101,8,FALSE),0))</f>
        <v/>
      </c>
      <c r="K28" s="30">
        <f>IF(OR(I28="",J28=""),"",IFERROR(I28/J28,0))</f>
        <v/>
      </c>
      <c r="L28" s="31" t="n"/>
      <c r="M28" s="32">
        <f>IF(OR(I28="",L28=""),"",I28*L28)</f>
        <v/>
      </c>
      <c r="N28" s="2" t="n"/>
      <c r="O28" s="9">
        <f>IF(K28="","",IF(K28&gt;1,"Surcharge",IF(K28&gt;=0.8,"À surveiller","Capacité disponible")))</f>
        <v/>
      </c>
      <c r="P28" s="10" t="n"/>
    </row>
    <row r="29">
      <c r="A29" s="2" t="n"/>
      <c r="B29" s="3" t="n"/>
      <c r="C29" s="3" t="n"/>
      <c r="D29" s="3" t="n"/>
      <c r="E29" s="3" t="n"/>
      <c r="F29" s="3" t="n"/>
      <c r="G29" s="28" t="n"/>
      <c r="H29" s="28" t="n"/>
      <c r="I29" s="33">
        <f>IF(OR(G29="",H29=""),"",NETWORKDAYS(G29,H29))</f>
        <v/>
      </c>
      <c r="J29" s="33">
        <f>IF(D29="","",IFERROR(VLOOKUP(D29,'Ressources'!$A$2:$H$101,8,FALSE),0))</f>
        <v/>
      </c>
      <c r="K29" s="34">
        <f>IF(OR(I29="",J29=""),"",IFERROR(I29/J29,0))</f>
        <v/>
      </c>
      <c r="L29" s="31" t="n"/>
      <c r="M29" s="35">
        <f>IF(OR(I29="",L29=""),"",I29*L29)</f>
        <v/>
      </c>
      <c r="N29" s="2" t="n"/>
      <c r="O29" s="14">
        <f>IF(K29="","",IF(K29&gt;1,"Surcharge",IF(K29&gt;=0.8,"À surveiller","Capacité disponible")))</f>
        <v/>
      </c>
      <c r="P29" s="10" t="n"/>
    </row>
    <row r="30">
      <c r="A30" s="2" t="n"/>
      <c r="B30" s="3" t="n"/>
      <c r="C30" s="3" t="n"/>
      <c r="D30" s="3" t="n"/>
      <c r="E30" s="3" t="n"/>
      <c r="F30" s="3" t="n"/>
      <c r="G30" s="28" t="n"/>
      <c r="H30" s="28" t="n"/>
      <c r="I30" s="29">
        <f>IF(OR(G30="",H30=""),"",NETWORKDAYS(G30,H30))</f>
        <v/>
      </c>
      <c r="J30" s="29">
        <f>IF(D30="","",IFERROR(VLOOKUP(D30,'Ressources'!$A$2:$H$101,8,FALSE),0))</f>
        <v/>
      </c>
      <c r="K30" s="30">
        <f>IF(OR(I30="",J30=""),"",IFERROR(I30/J30,0))</f>
        <v/>
      </c>
      <c r="L30" s="31" t="n"/>
      <c r="M30" s="32">
        <f>IF(OR(I30="",L30=""),"",I30*L30)</f>
        <v/>
      </c>
      <c r="N30" s="2" t="n"/>
      <c r="O30" s="9">
        <f>IF(K30="","",IF(K30&gt;1,"Surcharge",IF(K30&gt;=0.8,"À surveiller","Capacité disponible")))</f>
        <v/>
      </c>
      <c r="P30" s="10" t="n"/>
    </row>
    <row r="31">
      <c r="A31" s="2" t="n"/>
      <c r="B31" s="3" t="n"/>
      <c r="C31" s="3" t="n"/>
      <c r="D31" s="3" t="n"/>
      <c r="E31" s="3" t="n"/>
      <c r="F31" s="3" t="n"/>
      <c r="G31" s="28" t="n"/>
      <c r="H31" s="28" t="n"/>
      <c r="I31" s="33">
        <f>IF(OR(G31="",H31=""),"",NETWORKDAYS(G31,H31))</f>
        <v/>
      </c>
      <c r="J31" s="33">
        <f>IF(D31="","",IFERROR(VLOOKUP(D31,'Ressources'!$A$2:$H$101,8,FALSE),0))</f>
        <v/>
      </c>
      <c r="K31" s="34">
        <f>IF(OR(I31="",J31=""),"",IFERROR(I31/J31,0))</f>
        <v/>
      </c>
      <c r="L31" s="31" t="n"/>
      <c r="M31" s="35">
        <f>IF(OR(I31="",L31=""),"",I31*L31)</f>
        <v/>
      </c>
      <c r="N31" s="2" t="n"/>
      <c r="O31" s="14">
        <f>IF(K31="","",IF(K31&gt;1,"Surcharge",IF(K31&gt;=0.8,"À surveiller","Capacité disponible")))</f>
        <v/>
      </c>
      <c r="P31" s="10" t="n"/>
    </row>
    <row r="32">
      <c r="A32" s="2" t="n"/>
      <c r="B32" s="3" t="n"/>
      <c r="C32" s="3" t="n"/>
      <c r="D32" s="3" t="n"/>
      <c r="E32" s="3" t="n"/>
      <c r="F32" s="3" t="n"/>
      <c r="G32" s="28" t="n"/>
      <c r="H32" s="28" t="n"/>
      <c r="I32" s="29">
        <f>IF(OR(G32="",H32=""),"",NETWORKDAYS(G32,H32))</f>
        <v/>
      </c>
      <c r="J32" s="29">
        <f>IF(D32="","",IFERROR(VLOOKUP(D32,'Ressources'!$A$2:$H$101,8,FALSE),0))</f>
        <v/>
      </c>
      <c r="K32" s="30">
        <f>IF(OR(I32="",J32=""),"",IFERROR(I32/J32,0))</f>
        <v/>
      </c>
      <c r="L32" s="31" t="n"/>
      <c r="M32" s="32">
        <f>IF(OR(I32="",L32=""),"",I32*L32)</f>
        <v/>
      </c>
      <c r="N32" s="2" t="n"/>
      <c r="O32" s="9">
        <f>IF(K32="","",IF(K32&gt;1,"Surcharge",IF(K32&gt;=0.8,"À surveiller","Capacité disponible")))</f>
        <v/>
      </c>
      <c r="P32" s="10" t="n"/>
    </row>
    <row r="33">
      <c r="A33" s="2" t="n"/>
      <c r="B33" s="3" t="n"/>
      <c r="C33" s="3" t="n"/>
      <c r="D33" s="3" t="n"/>
      <c r="E33" s="3" t="n"/>
      <c r="F33" s="3" t="n"/>
      <c r="G33" s="28" t="n"/>
      <c r="H33" s="28" t="n"/>
      <c r="I33" s="33">
        <f>IF(OR(G33="",H33=""),"",NETWORKDAYS(G33,H33))</f>
        <v/>
      </c>
      <c r="J33" s="33">
        <f>IF(D33="","",IFERROR(VLOOKUP(D33,'Ressources'!$A$2:$H$101,8,FALSE),0))</f>
        <v/>
      </c>
      <c r="K33" s="34">
        <f>IF(OR(I33="",J33=""),"",IFERROR(I33/J33,0))</f>
        <v/>
      </c>
      <c r="L33" s="31" t="n"/>
      <c r="M33" s="35">
        <f>IF(OR(I33="",L33=""),"",I33*L33)</f>
        <v/>
      </c>
      <c r="N33" s="2" t="n"/>
      <c r="O33" s="14">
        <f>IF(K33="","",IF(K33&gt;1,"Surcharge",IF(K33&gt;=0.8,"À surveiller","Capacité disponible")))</f>
        <v/>
      </c>
      <c r="P33" s="10" t="n"/>
    </row>
    <row r="34">
      <c r="A34" s="2" t="n"/>
      <c r="B34" s="3" t="n"/>
      <c r="C34" s="3" t="n"/>
      <c r="D34" s="3" t="n"/>
      <c r="E34" s="3" t="n"/>
      <c r="F34" s="3" t="n"/>
      <c r="G34" s="28" t="n"/>
      <c r="H34" s="28" t="n"/>
      <c r="I34" s="29">
        <f>IF(OR(G34="",H34=""),"",NETWORKDAYS(G34,H34))</f>
        <v/>
      </c>
      <c r="J34" s="29">
        <f>IF(D34="","",IFERROR(VLOOKUP(D34,'Ressources'!$A$2:$H$101,8,FALSE),0))</f>
        <v/>
      </c>
      <c r="K34" s="30">
        <f>IF(OR(I34="",J34=""),"",IFERROR(I34/J34,0))</f>
        <v/>
      </c>
      <c r="L34" s="31" t="n"/>
      <c r="M34" s="32">
        <f>IF(OR(I34="",L34=""),"",I34*L34)</f>
        <v/>
      </c>
      <c r="N34" s="2" t="n"/>
      <c r="O34" s="9">
        <f>IF(K34="","",IF(K34&gt;1,"Surcharge",IF(K34&gt;=0.8,"À surveiller","Capacité disponible")))</f>
        <v/>
      </c>
      <c r="P34" s="10" t="n"/>
    </row>
    <row r="35">
      <c r="A35" s="2" t="n"/>
      <c r="B35" s="3" t="n"/>
      <c r="C35" s="3" t="n"/>
      <c r="D35" s="3" t="n"/>
      <c r="E35" s="3" t="n"/>
      <c r="F35" s="3" t="n"/>
      <c r="G35" s="28" t="n"/>
      <c r="H35" s="28" t="n"/>
      <c r="I35" s="33">
        <f>IF(OR(G35="",H35=""),"",NETWORKDAYS(G35,H35))</f>
        <v/>
      </c>
      <c r="J35" s="33">
        <f>IF(D35="","",IFERROR(VLOOKUP(D35,'Ressources'!$A$2:$H$101,8,FALSE),0))</f>
        <v/>
      </c>
      <c r="K35" s="34">
        <f>IF(OR(I35="",J35=""),"",IFERROR(I35/J35,0))</f>
        <v/>
      </c>
      <c r="L35" s="31" t="n"/>
      <c r="M35" s="35">
        <f>IF(OR(I35="",L35=""),"",I35*L35)</f>
        <v/>
      </c>
      <c r="N35" s="2" t="n"/>
      <c r="O35" s="14">
        <f>IF(K35="","",IF(K35&gt;1,"Surcharge",IF(K35&gt;=0.8,"À surveiller","Capacité disponible")))</f>
        <v/>
      </c>
      <c r="P35" s="10" t="n"/>
    </row>
    <row r="36">
      <c r="A36" s="2" t="n"/>
      <c r="B36" s="3" t="n"/>
      <c r="C36" s="3" t="n"/>
      <c r="D36" s="3" t="n"/>
      <c r="E36" s="3" t="n"/>
      <c r="F36" s="3" t="n"/>
      <c r="G36" s="28" t="n"/>
      <c r="H36" s="28" t="n"/>
      <c r="I36" s="29">
        <f>IF(OR(G36="",H36=""),"",NETWORKDAYS(G36,H36))</f>
        <v/>
      </c>
      <c r="J36" s="29">
        <f>IF(D36="","",IFERROR(VLOOKUP(D36,'Ressources'!$A$2:$H$101,8,FALSE),0))</f>
        <v/>
      </c>
      <c r="K36" s="30">
        <f>IF(OR(I36="",J36=""),"",IFERROR(I36/J36,0))</f>
        <v/>
      </c>
      <c r="L36" s="31" t="n"/>
      <c r="M36" s="32">
        <f>IF(OR(I36="",L36=""),"",I36*L36)</f>
        <v/>
      </c>
      <c r="N36" s="2" t="n"/>
      <c r="O36" s="9">
        <f>IF(K36="","",IF(K36&gt;1,"Surcharge",IF(K36&gt;=0.8,"À surveiller","Capacité disponible")))</f>
        <v/>
      </c>
      <c r="P36" s="10" t="n"/>
    </row>
    <row r="37">
      <c r="A37" s="2" t="n"/>
      <c r="B37" s="3" t="n"/>
      <c r="C37" s="3" t="n"/>
      <c r="D37" s="3" t="n"/>
      <c r="E37" s="3" t="n"/>
      <c r="F37" s="3" t="n"/>
      <c r="G37" s="28" t="n"/>
      <c r="H37" s="28" t="n"/>
      <c r="I37" s="33">
        <f>IF(OR(G37="",H37=""),"",NETWORKDAYS(G37,H37))</f>
        <v/>
      </c>
      <c r="J37" s="33">
        <f>IF(D37="","",IFERROR(VLOOKUP(D37,'Ressources'!$A$2:$H$101,8,FALSE),0))</f>
        <v/>
      </c>
      <c r="K37" s="34">
        <f>IF(OR(I37="",J37=""),"",IFERROR(I37/J37,0))</f>
        <v/>
      </c>
      <c r="L37" s="31" t="n"/>
      <c r="M37" s="35">
        <f>IF(OR(I37="",L37=""),"",I37*L37)</f>
        <v/>
      </c>
      <c r="N37" s="2" t="n"/>
      <c r="O37" s="14">
        <f>IF(K37="","",IF(K37&gt;1,"Surcharge",IF(K37&gt;=0.8,"À surveiller","Capacité disponible")))</f>
        <v/>
      </c>
      <c r="P37" s="10" t="n"/>
    </row>
    <row r="38">
      <c r="A38" s="2" t="n"/>
      <c r="B38" s="3" t="n"/>
      <c r="C38" s="3" t="n"/>
      <c r="D38" s="3" t="n"/>
      <c r="E38" s="3" t="n"/>
      <c r="F38" s="3" t="n"/>
      <c r="G38" s="28" t="n"/>
      <c r="H38" s="28" t="n"/>
      <c r="I38" s="29">
        <f>IF(OR(G38="",H38=""),"",NETWORKDAYS(G38,H38))</f>
        <v/>
      </c>
      <c r="J38" s="29">
        <f>IF(D38="","",IFERROR(VLOOKUP(D38,'Ressources'!$A$2:$H$101,8,FALSE),0))</f>
        <v/>
      </c>
      <c r="K38" s="30">
        <f>IF(OR(I38="",J38=""),"",IFERROR(I38/J38,0))</f>
        <v/>
      </c>
      <c r="L38" s="31" t="n"/>
      <c r="M38" s="32">
        <f>IF(OR(I38="",L38=""),"",I38*L38)</f>
        <v/>
      </c>
      <c r="N38" s="2" t="n"/>
      <c r="O38" s="9">
        <f>IF(K38="","",IF(K38&gt;1,"Surcharge",IF(K38&gt;=0.8,"À surveiller","Capacité disponible")))</f>
        <v/>
      </c>
      <c r="P38" s="10" t="n"/>
    </row>
    <row r="39">
      <c r="A39" s="2" t="n"/>
      <c r="B39" s="3" t="n"/>
      <c r="C39" s="3" t="n"/>
      <c r="D39" s="3" t="n"/>
      <c r="E39" s="3" t="n"/>
      <c r="F39" s="3" t="n"/>
      <c r="G39" s="28" t="n"/>
      <c r="H39" s="28" t="n"/>
      <c r="I39" s="33">
        <f>IF(OR(G39="",H39=""),"",NETWORKDAYS(G39,H39))</f>
        <v/>
      </c>
      <c r="J39" s="33">
        <f>IF(D39="","",IFERROR(VLOOKUP(D39,'Ressources'!$A$2:$H$101,8,FALSE),0))</f>
        <v/>
      </c>
      <c r="K39" s="34">
        <f>IF(OR(I39="",J39=""),"",IFERROR(I39/J39,0))</f>
        <v/>
      </c>
      <c r="L39" s="31" t="n"/>
      <c r="M39" s="35">
        <f>IF(OR(I39="",L39=""),"",I39*L39)</f>
        <v/>
      </c>
      <c r="N39" s="2" t="n"/>
      <c r="O39" s="14">
        <f>IF(K39="","",IF(K39&gt;1,"Surcharge",IF(K39&gt;=0.8,"À surveiller","Capacité disponible")))</f>
        <v/>
      </c>
      <c r="P39" s="10" t="n"/>
    </row>
    <row r="40">
      <c r="A40" s="2" t="n"/>
      <c r="B40" s="3" t="n"/>
      <c r="C40" s="3" t="n"/>
      <c r="D40" s="3" t="n"/>
      <c r="E40" s="3" t="n"/>
      <c r="F40" s="3" t="n"/>
      <c r="G40" s="28" t="n"/>
      <c r="H40" s="28" t="n"/>
      <c r="I40" s="29">
        <f>IF(OR(G40="",H40=""),"",NETWORKDAYS(G40,H40))</f>
        <v/>
      </c>
      <c r="J40" s="29">
        <f>IF(D40="","",IFERROR(VLOOKUP(D40,'Ressources'!$A$2:$H$101,8,FALSE),0))</f>
        <v/>
      </c>
      <c r="K40" s="30">
        <f>IF(OR(I40="",J40=""),"",IFERROR(I40/J40,0))</f>
        <v/>
      </c>
      <c r="L40" s="31" t="n"/>
      <c r="M40" s="32">
        <f>IF(OR(I40="",L40=""),"",I40*L40)</f>
        <v/>
      </c>
      <c r="N40" s="2" t="n"/>
      <c r="O40" s="9">
        <f>IF(K40="","",IF(K40&gt;1,"Surcharge",IF(K40&gt;=0.8,"À surveiller","Capacité disponible")))</f>
        <v/>
      </c>
      <c r="P40" s="10" t="n"/>
    </row>
    <row r="41">
      <c r="A41" s="2" t="n"/>
      <c r="B41" s="3" t="n"/>
      <c r="C41" s="3" t="n"/>
      <c r="D41" s="3" t="n"/>
      <c r="E41" s="3" t="n"/>
      <c r="F41" s="3" t="n"/>
      <c r="G41" s="28" t="n"/>
      <c r="H41" s="28" t="n"/>
      <c r="I41" s="33">
        <f>IF(OR(G41="",H41=""),"",NETWORKDAYS(G41,H41))</f>
        <v/>
      </c>
      <c r="J41" s="33">
        <f>IF(D41="","",IFERROR(VLOOKUP(D41,'Ressources'!$A$2:$H$101,8,FALSE),0))</f>
        <v/>
      </c>
      <c r="K41" s="34">
        <f>IF(OR(I41="",J41=""),"",IFERROR(I41/J41,0))</f>
        <v/>
      </c>
      <c r="L41" s="31" t="n"/>
      <c r="M41" s="35">
        <f>IF(OR(I41="",L41=""),"",I41*L41)</f>
        <v/>
      </c>
      <c r="N41" s="2" t="n"/>
      <c r="O41" s="14">
        <f>IF(K41="","",IF(K41&gt;1,"Surcharge",IF(K41&gt;=0.8,"À surveiller","Capacité disponible")))</f>
        <v/>
      </c>
      <c r="P41" s="10" t="n"/>
    </row>
    <row r="42">
      <c r="A42" s="2" t="n"/>
      <c r="B42" s="3" t="n"/>
      <c r="C42" s="3" t="n"/>
      <c r="D42" s="3" t="n"/>
      <c r="E42" s="3" t="n"/>
      <c r="F42" s="3" t="n"/>
      <c r="G42" s="28" t="n"/>
      <c r="H42" s="28" t="n"/>
      <c r="I42" s="29">
        <f>IF(OR(G42="",H42=""),"",NETWORKDAYS(G42,H42))</f>
        <v/>
      </c>
      <c r="J42" s="29">
        <f>IF(D42="","",IFERROR(VLOOKUP(D42,'Ressources'!$A$2:$H$101,8,FALSE),0))</f>
        <v/>
      </c>
      <c r="K42" s="30">
        <f>IF(OR(I42="",J42=""),"",IFERROR(I42/J42,0))</f>
        <v/>
      </c>
      <c r="L42" s="31" t="n"/>
      <c r="M42" s="32">
        <f>IF(OR(I42="",L42=""),"",I42*L42)</f>
        <v/>
      </c>
      <c r="N42" s="2" t="n"/>
      <c r="O42" s="9">
        <f>IF(K42="","",IF(K42&gt;1,"Surcharge",IF(K42&gt;=0.8,"À surveiller","Capacité disponible")))</f>
        <v/>
      </c>
      <c r="P42" s="10" t="n"/>
    </row>
    <row r="43">
      <c r="A43" s="2" t="n"/>
      <c r="B43" s="3" t="n"/>
      <c r="C43" s="3" t="n"/>
      <c r="D43" s="3" t="n"/>
      <c r="E43" s="3" t="n"/>
      <c r="F43" s="3" t="n"/>
      <c r="G43" s="28" t="n"/>
      <c r="H43" s="28" t="n"/>
      <c r="I43" s="33">
        <f>IF(OR(G43="",H43=""),"",NETWORKDAYS(G43,H43))</f>
        <v/>
      </c>
      <c r="J43" s="33">
        <f>IF(D43="","",IFERROR(VLOOKUP(D43,'Ressources'!$A$2:$H$101,8,FALSE),0))</f>
        <v/>
      </c>
      <c r="K43" s="34">
        <f>IF(OR(I43="",J43=""),"",IFERROR(I43/J43,0))</f>
        <v/>
      </c>
      <c r="L43" s="31" t="n"/>
      <c r="M43" s="35">
        <f>IF(OR(I43="",L43=""),"",I43*L43)</f>
        <v/>
      </c>
      <c r="N43" s="2" t="n"/>
      <c r="O43" s="14">
        <f>IF(K43="","",IF(K43&gt;1,"Surcharge",IF(K43&gt;=0.8,"À surveiller","Capacité disponible")))</f>
        <v/>
      </c>
      <c r="P43" s="10" t="n"/>
    </row>
    <row r="44">
      <c r="A44" s="2" t="n"/>
      <c r="B44" s="3" t="n"/>
      <c r="C44" s="3" t="n"/>
      <c r="D44" s="3" t="n"/>
      <c r="E44" s="3" t="n"/>
      <c r="F44" s="3" t="n"/>
      <c r="G44" s="28" t="n"/>
      <c r="H44" s="28" t="n"/>
      <c r="I44" s="29">
        <f>IF(OR(G44="",H44=""),"",NETWORKDAYS(G44,H44))</f>
        <v/>
      </c>
      <c r="J44" s="29">
        <f>IF(D44="","",IFERROR(VLOOKUP(D44,'Ressources'!$A$2:$H$101,8,FALSE),0))</f>
        <v/>
      </c>
      <c r="K44" s="30">
        <f>IF(OR(I44="",J44=""),"",IFERROR(I44/J44,0))</f>
        <v/>
      </c>
      <c r="L44" s="31" t="n"/>
      <c r="M44" s="32">
        <f>IF(OR(I44="",L44=""),"",I44*L44)</f>
        <v/>
      </c>
      <c r="N44" s="2" t="n"/>
      <c r="O44" s="9">
        <f>IF(K44="","",IF(K44&gt;1,"Surcharge",IF(K44&gt;=0.8,"À surveiller","Capacité disponible")))</f>
        <v/>
      </c>
      <c r="P44" s="10" t="n"/>
    </row>
    <row r="45">
      <c r="A45" s="2" t="n"/>
      <c r="B45" s="3" t="n"/>
      <c r="C45" s="3" t="n"/>
      <c r="D45" s="3" t="n"/>
      <c r="E45" s="3" t="n"/>
      <c r="F45" s="3" t="n"/>
      <c r="G45" s="28" t="n"/>
      <c r="H45" s="28" t="n"/>
      <c r="I45" s="33">
        <f>IF(OR(G45="",H45=""),"",NETWORKDAYS(G45,H45))</f>
        <v/>
      </c>
      <c r="J45" s="33">
        <f>IF(D45="","",IFERROR(VLOOKUP(D45,'Ressources'!$A$2:$H$101,8,FALSE),0))</f>
        <v/>
      </c>
      <c r="K45" s="34">
        <f>IF(OR(I45="",J45=""),"",IFERROR(I45/J45,0))</f>
        <v/>
      </c>
      <c r="L45" s="31" t="n"/>
      <c r="M45" s="35">
        <f>IF(OR(I45="",L45=""),"",I45*L45)</f>
        <v/>
      </c>
      <c r="N45" s="2" t="n"/>
      <c r="O45" s="14">
        <f>IF(K45="","",IF(K45&gt;1,"Surcharge",IF(K45&gt;=0.8,"À surveiller","Capacité disponible")))</f>
        <v/>
      </c>
      <c r="P45" s="10" t="n"/>
    </row>
    <row r="46">
      <c r="A46" s="2" t="n"/>
      <c r="B46" s="3" t="n"/>
      <c r="C46" s="3" t="n"/>
      <c r="D46" s="3" t="n"/>
      <c r="E46" s="3" t="n"/>
      <c r="F46" s="3" t="n"/>
      <c r="G46" s="28" t="n"/>
      <c r="H46" s="28" t="n"/>
      <c r="I46" s="29">
        <f>IF(OR(G46="",H46=""),"",NETWORKDAYS(G46,H46))</f>
        <v/>
      </c>
      <c r="J46" s="29">
        <f>IF(D46="","",IFERROR(VLOOKUP(D46,'Ressources'!$A$2:$H$101,8,FALSE),0))</f>
        <v/>
      </c>
      <c r="K46" s="30">
        <f>IF(OR(I46="",J46=""),"",IFERROR(I46/J46,0))</f>
        <v/>
      </c>
      <c r="L46" s="31" t="n"/>
      <c r="M46" s="32">
        <f>IF(OR(I46="",L46=""),"",I46*L46)</f>
        <v/>
      </c>
      <c r="N46" s="2" t="n"/>
      <c r="O46" s="9">
        <f>IF(K46="","",IF(K46&gt;1,"Surcharge",IF(K46&gt;=0.8,"À surveiller","Capacité disponible")))</f>
        <v/>
      </c>
      <c r="P46" s="10" t="n"/>
    </row>
    <row r="47">
      <c r="A47" s="2" t="n"/>
      <c r="B47" s="3" t="n"/>
      <c r="C47" s="3" t="n"/>
      <c r="D47" s="3" t="n"/>
      <c r="E47" s="3" t="n"/>
      <c r="F47" s="3" t="n"/>
      <c r="G47" s="28" t="n"/>
      <c r="H47" s="28" t="n"/>
      <c r="I47" s="33">
        <f>IF(OR(G47="",H47=""),"",NETWORKDAYS(G47,H47))</f>
        <v/>
      </c>
      <c r="J47" s="33">
        <f>IF(D47="","",IFERROR(VLOOKUP(D47,'Ressources'!$A$2:$H$101,8,FALSE),0))</f>
        <v/>
      </c>
      <c r="K47" s="34">
        <f>IF(OR(I47="",J47=""),"",IFERROR(I47/J47,0))</f>
        <v/>
      </c>
      <c r="L47" s="31" t="n"/>
      <c r="M47" s="35">
        <f>IF(OR(I47="",L47=""),"",I47*L47)</f>
        <v/>
      </c>
      <c r="N47" s="2" t="n"/>
      <c r="O47" s="14">
        <f>IF(K47="","",IF(K47&gt;1,"Surcharge",IF(K47&gt;=0.8,"À surveiller","Capacité disponible")))</f>
        <v/>
      </c>
      <c r="P47" s="10" t="n"/>
    </row>
    <row r="48">
      <c r="A48" s="2" t="n"/>
      <c r="B48" s="3" t="n"/>
      <c r="C48" s="3" t="n"/>
      <c r="D48" s="3" t="n"/>
      <c r="E48" s="3" t="n"/>
      <c r="F48" s="3" t="n"/>
      <c r="G48" s="28" t="n"/>
      <c r="H48" s="28" t="n"/>
      <c r="I48" s="29">
        <f>IF(OR(G48="",H48=""),"",NETWORKDAYS(G48,H48))</f>
        <v/>
      </c>
      <c r="J48" s="29">
        <f>IF(D48="","",IFERROR(VLOOKUP(D48,'Ressources'!$A$2:$H$101,8,FALSE),0))</f>
        <v/>
      </c>
      <c r="K48" s="30">
        <f>IF(OR(I48="",J48=""),"",IFERROR(I48/J48,0))</f>
        <v/>
      </c>
      <c r="L48" s="31" t="n"/>
      <c r="M48" s="32">
        <f>IF(OR(I48="",L48=""),"",I48*L48)</f>
        <v/>
      </c>
      <c r="N48" s="2" t="n"/>
      <c r="O48" s="9">
        <f>IF(K48="","",IF(K48&gt;1,"Surcharge",IF(K48&gt;=0.8,"À surveiller","Capacité disponible")))</f>
        <v/>
      </c>
      <c r="P48" s="10" t="n"/>
    </row>
    <row r="49">
      <c r="A49" s="2" t="n"/>
      <c r="B49" s="3" t="n"/>
      <c r="C49" s="3" t="n"/>
      <c r="D49" s="3" t="n"/>
      <c r="E49" s="3" t="n"/>
      <c r="F49" s="3" t="n"/>
      <c r="G49" s="28" t="n"/>
      <c r="H49" s="28" t="n"/>
      <c r="I49" s="33">
        <f>IF(OR(G49="",H49=""),"",NETWORKDAYS(G49,H49))</f>
        <v/>
      </c>
      <c r="J49" s="33">
        <f>IF(D49="","",IFERROR(VLOOKUP(D49,'Ressources'!$A$2:$H$101,8,FALSE),0))</f>
        <v/>
      </c>
      <c r="K49" s="34">
        <f>IF(OR(I49="",J49=""),"",IFERROR(I49/J49,0))</f>
        <v/>
      </c>
      <c r="L49" s="31" t="n"/>
      <c r="M49" s="35">
        <f>IF(OR(I49="",L49=""),"",I49*L49)</f>
        <v/>
      </c>
      <c r="N49" s="2" t="n"/>
      <c r="O49" s="14">
        <f>IF(K49="","",IF(K49&gt;1,"Surcharge",IF(K49&gt;=0.8,"À surveiller","Capacité disponible")))</f>
        <v/>
      </c>
      <c r="P49" s="10" t="n"/>
    </row>
    <row r="50">
      <c r="A50" s="2" t="n"/>
      <c r="B50" s="3" t="n"/>
      <c r="C50" s="3" t="n"/>
      <c r="D50" s="3" t="n"/>
      <c r="E50" s="3" t="n"/>
      <c r="F50" s="3" t="n"/>
      <c r="G50" s="28" t="n"/>
      <c r="H50" s="28" t="n"/>
      <c r="I50" s="29">
        <f>IF(OR(G50="",H50=""),"",NETWORKDAYS(G50,H50))</f>
        <v/>
      </c>
      <c r="J50" s="29">
        <f>IF(D50="","",IFERROR(VLOOKUP(D50,'Ressources'!$A$2:$H$101,8,FALSE),0))</f>
        <v/>
      </c>
      <c r="K50" s="30">
        <f>IF(OR(I50="",J50=""),"",IFERROR(I50/J50,0))</f>
        <v/>
      </c>
      <c r="L50" s="31" t="n"/>
      <c r="M50" s="32">
        <f>IF(OR(I50="",L50=""),"",I50*L50)</f>
        <v/>
      </c>
      <c r="N50" s="2" t="n"/>
      <c r="O50" s="9">
        <f>IF(K50="","",IF(K50&gt;1,"Surcharge",IF(K50&gt;=0.8,"À surveiller","Capacité disponible")))</f>
        <v/>
      </c>
      <c r="P50" s="10" t="n"/>
    </row>
    <row r="51">
      <c r="A51" s="2" t="n"/>
      <c r="B51" s="3" t="n"/>
      <c r="C51" s="3" t="n"/>
      <c r="D51" s="3" t="n"/>
      <c r="E51" s="3" t="n"/>
      <c r="F51" s="3" t="n"/>
      <c r="G51" s="28" t="n"/>
      <c r="H51" s="28" t="n"/>
      <c r="I51" s="33">
        <f>IF(OR(G51="",H51=""),"",NETWORKDAYS(G51,H51))</f>
        <v/>
      </c>
      <c r="J51" s="33">
        <f>IF(D51="","",IFERROR(VLOOKUP(D51,'Ressources'!$A$2:$H$101,8,FALSE),0))</f>
        <v/>
      </c>
      <c r="K51" s="34">
        <f>IF(OR(I51="",J51=""),"",IFERROR(I51/J51,0))</f>
        <v/>
      </c>
      <c r="L51" s="31" t="n"/>
      <c r="M51" s="35">
        <f>IF(OR(I51="",L51=""),"",I51*L51)</f>
        <v/>
      </c>
      <c r="N51" s="2" t="n"/>
      <c r="O51" s="14">
        <f>IF(K51="","",IF(K51&gt;1,"Surcharge",IF(K51&gt;=0.8,"À surveiller","Capacité disponible")))</f>
        <v/>
      </c>
      <c r="P51" s="10" t="n"/>
    </row>
    <row r="52">
      <c r="A52" s="2" t="n"/>
      <c r="B52" s="3" t="n"/>
      <c r="C52" s="3" t="n"/>
      <c r="D52" s="3" t="n"/>
      <c r="E52" s="3" t="n"/>
      <c r="F52" s="3" t="n"/>
      <c r="G52" s="28" t="n"/>
      <c r="H52" s="28" t="n"/>
      <c r="I52" s="29">
        <f>IF(OR(G52="",H52=""),"",NETWORKDAYS(G52,H52))</f>
        <v/>
      </c>
      <c r="J52" s="29">
        <f>IF(D52="","",IFERROR(VLOOKUP(D52,'Ressources'!$A$2:$H$101,8,FALSE),0))</f>
        <v/>
      </c>
      <c r="K52" s="30">
        <f>IF(OR(I52="",J52=""),"",IFERROR(I52/J52,0))</f>
        <v/>
      </c>
      <c r="L52" s="31" t="n"/>
      <c r="M52" s="32">
        <f>IF(OR(I52="",L52=""),"",I52*L52)</f>
        <v/>
      </c>
      <c r="N52" s="2" t="n"/>
      <c r="O52" s="9">
        <f>IF(K52="","",IF(K52&gt;1,"Surcharge",IF(K52&gt;=0.8,"À surveiller","Capacité disponible")))</f>
        <v/>
      </c>
      <c r="P52" s="10" t="n"/>
    </row>
    <row r="53">
      <c r="A53" s="2" t="n"/>
      <c r="B53" s="3" t="n"/>
      <c r="C53" s="3" t="n"/>
      <c r="D53" s="3" t="n"/>
      <c r="E53" s="3" t="n"/>
      <c r="F53" s="3" t="n"/>
      <c r="G53" s="28" t="n"/>
      <c r="H53" s="28" t="n"/>
      <c r="I53" s="33">
        <f>IF(OR(G53="",H53=""),"",NETWORKDAYS(G53,H53))</f>
        <v/>
      </c>
      <c r="J53" s="33">
        <f>IF(D53="","",IFERROR(VLOOKUP(D53,'Ressources'!$A$2:$H$101,8,FALSE),0))</f>
        <v/>
      </c>
      <c r="K53" s="34">
        <f>IF(OR(I53="",J53=""),"",IFERROR(I53/J53,0))</f>
        <v/>
      </c>
      <c r="L53" s="31" t="n"/>
      <c r="M53" s="35">
        <f>IF(OR(I53="",L53=""),"",I53*L53)</f>
        <v/>
      </c>
      <c r="N53" s="2" t="n"/>
      <c r="O53" s="14">
        <f>IF(K53="","",IF(K53&gt;1,"Surcharge",IF(K53&gt;=0.8,"À surveiller","Capacité disponible")))</f>
        <v/>
      </c>
      <c r="P53" s="10" t="n"/>
    </row>
    <row r="54">
      <c r="A54" s="2" t="n"/>
      <c r="B54" s="3" t="n"/>
      <c r="C54" s="3" t="n"/>
      <c r="D54" s="3" t="n"/>
      <c r="E54" s="3" t="n"/>
      <c r="F54" s="3" t="n"/>
      <c r="G54" s="28" t="n"/>
      <c r="H54" s="28" t="n"/>
      <c r="I54" s="29">
        <f>IF(OR(G54="",H54=""),"",NETWORKDAYS(G54,H54))</f>
        <v/>
      </c>
      <c r="J54" s="29">
        <f>IF(D54="","",IFERROR(VLOOKUP(D54,'Ressources'!$A$2:$H$101,8,FALSE),0))</f>
        <v/>
      </c>
      <c r="K54" s="30">
        <f>IF(OR(I54="",J54=""),"",IFERROR(I54/J54,0))</f>
        <v/>
      </c>
      <c r="L54" s="31" t="n"/>
      <c r="M54" s="32">
        <f>IF(OR(I54="",L54=""),"",I54*L54)</f>
        <v/>
      </c>
      <c r="N54" s="2" t="n"/>
      <c r="O54" s="9">
        <f>IF(K54="","",IF(K54&gt;1,"Surcharge",IF(K54&gt;=0.8,"À surveiller","Capacité disponible")))</f>
        <v/>
      </c>
      <c r="P54" s="10" t="n"/>
    </row>
    <row r="55">
      <c r="A55" s="2" t="n"/>
      <c r="B55" s="3" t="n"/>
      <c r="C55" s="3" t="n"/>
      <c r="D55" s="3" t="n"/>
      <c r="E55" s="3" t="n"/>
      <c r="F55" s="3" t="n"/>
      <c r="G55" s="28" t="n"/>
      <c r="H55" s="28" t="n"/>
      <c r="I55" s="33">
        <f>IF(OR(G55="",H55=""),"",NETWORKDAYS(G55,H55))</f>
        <v/>
      </c>
      <c r="J55" s="33">
        <f>IF(D55="","",IFERROR(VLOOKUP(D55,'Ressources'!$A$2:$H$101,8,FALSE),0))</f>
        <v/>
      </c>
      <c r="K55" s="34">
        <f>IF(OR(I55="",J55=""),"",IFERROR(I55/J55,0))</f>
        <v/>
      </c>
      <c r="L55" s="31" t="n"/>
      <c r="M55" s="35">
        <f>IF(OR(I55="",L55=""),"",I55*L55)</f>
        <v/>
      </c>
      <c r="N55" s="2" t="n"/>
      <c r="O55" s="14">
        <f>IF(K55="","",IF(K55&gt;1,"Surcharge",IF(K55&gt;=0.8,"À surveiller","Capacité disponible")))</f>
        <v/>
      </c>
      <c r="P55" s="10" t="n"/>
    </row>
    <row r="56">
      <c r="A56" s="2" t="n"/>
      <c r="B56" s="3" t="n"/>
      <c r="C56" s="3" t="n"/>
      <c r="D56" s="3" t="n"/>
      <c r="E56" s="3" t="n"/>
      <c r="F56" s="3" t="n"/>
      <c r="G56" s="28" t="n"/>
      <c r="H56" s="28" t="n"/>
      <c r="I56" s="29">
        <f>IF(OR(G56="",H56=""),"",NETWORKDAYS(G56,H56))</f>
        <v/>
      </c>
      <c r="J56" s="29">
        <f>IF(D56="","",IFERROR(VLOOKUP(D56,'Ressources'!$A$2:$H$101,8,FALSE),0))</f>
        <v/>
      </c>
      <c r="K56" s="30">
        <f>IF(OR(I56="",J56=""),"",IFERROR(I56/J56,0))</f>
        <v/>
      </c>
      <c r="L56" s="31" t="n"/>
      <c r="M56" s="32">
        <f>IF(OR(I56="",L56=""),"",I56*L56)</f>
        <v/>
      </c>
      <c r="N56" s="2" t="n"/>
      <c r="O56" s="9">
        <f>IF(K56="","",IF(K56&gt;1,"Surcharge",IF(K56&gt;=0.8,"À surveiller","Capacité disponible")))</f>
        <v/>
      </c>
      <c r="P56" s="10" t="n"/>
    </row>
    <row r="57">
      <c r="A57" s="2" t="n"/>
      <c r="B57" s="3" t="n"/>
      <c r="C57" s="3" t="n"/>
      <c r="D57" s="3" t="n"/>
      <c r="E57" s="3" t="n"/>
      <c r="F57" s="3" t="n"/>
      <c r="G57" s="28" t="n"/>
      <c r="H57" s="28" t="n"/>
      <c r="I57" s="33">
        <f>IF(OR(G57="",H57=""),"",NETWORKDAYS(G57,H57))</f>
        <v/>
      </c>
      <c r="J57" s="33">
        <f>IF(D57="","",IFERROR(VLOOKUP(D57,'Ressources'!$A$2:$H$101,8,FALSE),0))</f>
        <v/>
      </c>
      <c r="K57" s="34">
        <f>IF(OR(I57="",J57=""),"",IFERROR(I57/J57,0))</f>
        <v/>
      </c>
      <c r="L57" s="31" t="n"/>
      <c r="M57" s="35">
        <f>IF(OR(I57="",L57=""),"",I57*L57)</f>
        <v/>
      </c>
      <c r="N57" s="2" t="n"/>
      <c r="O57" s="14">
        <f>IF(K57="","",IF(K57&gt;1,"Surcharge",IF(K57&gt;=0.8,"À surveiller","Capacité disponible")))</f>
        <v/>
      </c>
      <c r="P57" s="10" t="n"/>
    </row>
    <row r="58">
      <c r="A58" s="2" t="n"/>
      <c r="B58" s="3" t="n"/>
      <c r="C58" s="3" t="n"/>
      <c r="D58" s="3" t="n"/>
      <c r="E58" s="3" t="n"/>
      <c r="F58" s="3" t="n"/>
      <c r="G58" s="28" t="n"/>
      <c r="H58" s="28" t="n"/>
      <c r="I58" s="29">
        <f>IF(OR(G58="",H58=""),"",NETWORKDAYS(G58,H58))</f>
        <v/>
      </c>
      <c r="J58" s="29">
        <f>IF(D58="","",IFERROR(VLOOKUP(D58,'Ressources'!$A$2:$H$101,8,FALSE),0))</f>
        <v/>
      </c>
      <c r="K58" s="30">
        <f>IF(OR(I58="",J58=""),"",IFERROR(I58/J58,0))</f>
        <v/>
      </c>
      <c r="L58" s="31" t="n"/>
      <c r="M58" s="32">
        <f>IF(OR(I58="",L58=""),"",I58*L58)</f>
        <v/>
      </c>
      <c r="N58" s="2" t="n"/>
      <c r="O58" s="9">
        <f>IF(K58="","",IF(K58&gt;1,"Surcharge",IF(K58&gt;=0.8,"À surveiller","Capacité disponible")))</f>
        <v/>
      </c>
      <c r="P58" s="10" t="n"/>
    </row>
    <row r="59">
      <c r="A59" s="2" t="n"/>
      <c r="B59" s="3" t="n"/>
      <c r="C59" s="3" t="n"/>
      <c r="D59" s="3" t="n"/>
      <c r="E59" s="3" t="n"/>
      <c r="F59" s="3" t="n"/>
      <c r="G59" s="28" t="n"/>
      <c r="H59" s="28" t="n"/>
      <c r="I59" s="33">
        <f>IF(OR(G59="",H59=""),"",NETWORKDAYS(G59,H59))</f>
        <v/>
      </c>
      <c r="J59" s="33">
        <f>IF(D59="","",IFERROR(VLOOKUP(D59,'Ressources'!$A$2:$H$101,8,FALSE),0))</f>
        <v/>
      </c>
      <c r="K59" s="34">
        <f>IF(OR(I59="",J59=""),"",IFERROR(I59/J59,0))</f>
        <v/>
      </c>
      <c r="L59" s="31" t="n"/>
      <c r="M59" s="35">
        <f>IF(OR(I59="",L59=""),"",I59*L59)</f>
        <v/>
      </c>
      <c r="N59" s="2" t="n"/>
      <c r="O59" s="14">
        <f>IF(K59="","",IF(K59&gt;1,"Surcharge",IF(K59&gt;=0.8,"À surveiller","Capacité disponible")))</f>
        <v/>
      </c>
      <c r="P59" s="10" t="n"/>
    </row>
    <row r="60">
      <c r="A60" s="2" t="n"/>
      <c r="B60" s="3" t="n"/>
      <c r="C60" s="3" t="n"/>
      <c r="D60" s="3" t="n"/>
      <c r="E60" s="3" t="n"/>
      <c r="F60" s="3" t="n"/>
      <c r="G60" s="28" t="n"/>
      <c r="H60" s="28" t="n"/>
      <c r="I60" s="29">
        <f>IF(OR(G60="",H60=""),"",NETWORKDAYS(G60,H60))</f>
        <v/>
      </c>
      <c r="J60" s="29">
        <f>IF(D60="","",IFERROR(VLOOKUP(D60,'Ressources'!$A$2:$H$101,8,FALSE),0))</f>
        <v/>
      </c>
      <c r="K60" s="30">
        <f>IF(OR(I60="",J60=""),"",IFERROR(I60/J60,0))</f>
        <v/>
      </c>
      <c r="L60" s="31" t="n"/>
      <c r="M60" s="32">
        <f>IF(OR(I60="",L60=""),"",I60*L60)</f>
        <v/>
      </c>
      <c r="N60" s="2" t="n"/>
      <c r="O60" s="9">
        <f>IF(K60="","",IF(K60&gt;1,"Surcharge",IF(K60&gt;=0.8,"À surveiller","Capacité disponible")))</f>
        <v/>
      </c>
      <c r="P60" s="10" t="n"/>
    </row>
    <row r="61">
      <c r="A61" s="2" t="n"/>
      <c r="B61" s="3" t="n"/>
      <c r="C61" s="3" t="n"/>
      <c r="D61" s="3" t="n"/>
      <c r="E61" s="3" t="n"/>
      <c r="F61" s="3" t="n"/>
      <c r="G61" s="28" t="n"/>
      <c r="H61" s="28" t="n"/>
      <c r="I61" s="33">
        <f>IF(OR(G61="",H61=""),"",NETWORKDAYS(G61,H61))</f>
        <v/>
      </c>
      <c r="J61" s="33">
        <f>IF(D61="","",IFERROR(VLOOKUP(D61,'Ressources'!$A$2:$H$101,8,FALSE),0))</f>
        <v/>
      </c>
      <c r="K61" s="34">
        <f>IF(OR(I61="",J61=""),"",IFERROR(I61/J61,0))</f>
        <v/>
      </c>
      <c r="L61" s="31" t="n"/>
      <c r="M61" s="35">
        <f>IF(OR(I61="",L61=""),"",I61*L61)</f>
        <v/>
      </c>
      <c r="N61" s="2" t="n"/>
      <c r="O61" s="14">
        <f>IF(K61="","",IF(K61&gt;1,"Surcharge",IF(K61&gt;=0.8,"À surveiller","Capacité disponible")))</f>
        <v/>
      </c>
      <c r="P61" s="10" t="n"/>
    </row>
    <row r="62">
      <c r="A62" s="2" t="n"/>
      <c r="B62" s="3" t="n"/>
      <c r="C62" s="3" t="n"/>
      <c r="D62" s="3" t="n"/>
      <c r="E62" s="3" t="n"/>
      <c r="F62" s="3" t="n"/>
      <c r="G62" s="28" t="n"/>
      <c r="H62" s="28" t="n"/>
      <c r="I62" s="29">
        <f>IF(OR(G62="",H62=""),"",NETWORKDAYS(G62,H62))</f>
        <v/>
      </c>
      <c r="J62" s="29">
        <f>IF(D62="","",IFERROR(VLOOKUP(D62,'Ressources'!$A$2:$H$101,8,FALSE),0))</f>
        <v/>
      </c>
      <c r="K62" s="30">
        <f>IF(OR(I62="",J62=""),"",IFERROR(I62/J62,0))</f>
        <v/>
      </c>
      <c r="L62" s="31" t="n"/>
      <c r="M62" s="32">
        <f>IF(OR(I62="",L62=""),"",I62*L62)</f>
        <v/>
      </c>
      <c r="N62" s="2" t="n"/>
      <c r="O62" s="9">
        <f>IF(K62="","",IF(K62&gt;1,"Surcharge",IF(K62&gt;=0.8,"À surveiller","Capacité disponible")))</f>
        <v/>
      </c>
      <c r="P62" s="10" t="n"/>
    </row>
    <row r="63">
      <c r="A63" s="2" t="n"/>
      <c r="B63" s="3" t="n"/>
      <c r="C63" s="3" t="n"/>
      <c r="D63" s="3" t="n"/>
      <c r="E63" s="3" t="n"/>
      <c r="F63" s="3" t="n"/>
      <c r="G63" s="28" t="n"/>
      <c r="H63" s="28" t="n"/>
      <c r="I63" s="33">
        <f>IF(OR(G63="",H63=""),"",NETWORKDAYS(G63,H63))</f>
        <v/>
      </c>
      <c r="J63" s="33">
        <f>IF(D63="","",IFERROR(VLOOKUP(D63,'Ressources'!$A$2:$H$101,8,FALSE),0))</f>
        <v/>
      </c>
      <c r="K63" s="34">
        <f>IF(OR(I63="",J63=""),"",IFERROR(I63/J63,0))</f>
        <v/>
      </c>
      <c r="L63" s="31" t="n"/>
      <c r="M63" s="35">
        <f>IF(OR(I63="",L63=""),"",I63*L63)</f>
        <v/>
      </c>
      <c r="N63" s="2" t="n"/>
      <c r="O63" s="14">
        <f>IF(K63="","",IF(K63&gt;1,"Surcharge",IF(K63&gt;=0.8,"À surveiller","Capacité disponible")))</f>
        <v/>
      </c>
      <c r="P63" s="10" t="n"/>
    </row>
    <row r="64">
      <c r="A64" s="2" t="n"/>
      <c r="B64" s="3" t="n"/>
      <c r="C64" s="3" t="n"/>
      <c r="D64" s="3" t="n"/>
      <c r="E64" s="3" t="n"/>
      <c r="F64" s="3" t="n"/>
      <c r="G64" s="28" t="n"/>
      <c r="H64" s="28" t="n"/>
      <c r="I64" s="29">
        <f>IF(OR(G64="",H64=""),"",NETWORKDAYS(G64,H64))</f>
        <v/>
      </c>
      <c r="J64" s="29">
        <f>IF(D64="","",IFERROR(VLOOKUP(D64,'Ressources'!$A$2:$H$101,8,FALSE),0))</f>
        <v/>
      </c>
      <c r="K64" s="30">
        <f>IF(OR(I64="",J64=""),"",IFERROR(I64/J64,0))</f>
        <v/>
      </c>
      <c r="L64" s="31" t="n"/>
      <c r="M64" s="32">
        <f>IF(OR(I64="",L64=""),"",I64*L64)</f>
        <v/>
      </c>
      <c r="N64" s="2" t="n"/>
      <c r="O64" s="9">
        <f>IF(K64="","",IF(K64&gt;1,"Surcharge",IF(K64&gt;=0.8,"À surveiller","Capacité disponible")))</f>
        <v/>
      </c>
      <c r="P64" s="10" t="n"/>
    </row>
    <row r="65">
      <c r="A65" s="2" t="n"/>
      <c r="B65" s="3" t="n"/>
      <c r="C65" s="3" t="n"/>
      <c r="D65" s="3" t="n"/>
      <c r="E65" s="3" t="n"/>
      <c r="F65" s="3" t="n"/>
      <c r="G65" s="28" t="n"/>
      <c r="H65" s="28" t="n"/>
      <c r="I65" s="33">
        <f>IF(OR(G65="",H65=""),"",NETWORKDAYS(G65,H65))</f>
        <v/>
      </c>
      <c r="J65" s="33">
        <f>IF(D65="","",IFERROR(VLOOKUP(D65,'Ressources'!$A$2:$H$101,8,FALSE),0))</f>
        <v/>
      </c>
      <c r="K65" s="34">
        <f>IF(OR(I65="",J65=""),"",IFERROR(I65/J65,0))</f>
        <v/>
      </c>
      <c r="L65" s="31" t="n"/>
      <c r="M65" s="35">
        <f>IF(OR(I65="",L65=""),"",I65*L65)</f>
        <v/>
      </c>
      <c r="N65" s="2" t="n"/>
      <c r="O65" s="14">
        <f>IF(K65="","",IF(K65&gt;1,"Surcharge",IF(K65&gt;=0.8,"À surveiller","Capacité disponible")))</f>
        <v/>
      </c>
      <c r="P65" s="10" t="n"/>
    </row>
    <row r="66">
      <c r="A66" s="2" t="n"/>
      <c r="B66" s="3" t="n"/>
      <c r="C66" s="3" t="n"/>
      <c r="D66" s="3" t="n"/>
      <c r="E66" s="3" t="n"/>
      <c r="F66" s="3" t="n"/>
      <c r="G66" s="28" t="n"/>
      <c r="H66" s="28" t="n"/>
      <c r="I66" s="29">
        <f>IF(OR(G66="",H66=""),"",NETWORKDAYS(G66,H66))</f>
        <v/>
      </c>
      <c r="J66" s="29">
        <f>IF(D66="","",IFERROR(VLOOKUP(D66,'Ressources'!$A$2:$H$101,8,FALSE),0))</f>
        <v/>
      </c>
      <c r="K66" s="30">
        <f>IF(OR(I66="",J66=""),"",IFERROR(I66/J66,0))</f>
        <v/>
      </c>
      <c r="L66" s="31" t="n"/>
      <c r="M66" s="32">
        <f>IF(OR(I66="",L66=""),"",I66*L66)</f>
        <v/>
      </c>
      <c r="N66" s="2" t="n"/>
      <c r="O66" s="9">
        <f>IF(K66="","",IF(K66&gt;1,"Surcharge",IF(K66&gt;=0.8,"À surveiller","Capacité disponible")))</f>
        <v/>
      </c>
      <c r="P66" s="10" t="n"/>
    </row>
    <row r="67">
      <c r="A67" s="2" t="n"/>
      <c r="B67" s="3" t="n"/>
      <c r="C67" s="3" t="n"/>
      <c r="D67" s="3" t="n"/>
      <c r="E67" s="3" t="n"/>
      <c r="F67" s="3" t="n"/>
      <c r="G67" s="28" t="n"/>
      <c r="H67" s="28" t="n"/>
      <c r="I67" s="33">
        <f>IF(OR(G67="",H67=""),"",NETWORKDAYS(G67,H67))</f>
        <v/>
      </c>
      <c r="J67" s="33">
        <f>IF(D67="","",IFERROR(VLOOKUP(D67,'Ressources'!$A$2:$H$101,8,FALSE),0))</f>
        <v/>
      </c>
      <c r="K67" s="34">
        <f>IF(OR(I67="",J67=""),"",IFERROR(I67/J67,0))</f>
        <v/>
      </c>
      <c r="L67" s="31" t="n"/>
      <c r="M67" s="35">
        <f>IF(OR(I67="",L67=""),"",I67*L67)</f>
        <v/>
      </c>
      <c r="N67" s="2" t="n"/>
      <c r="O67" s="14">
        <f>IF(K67="","",IF(K67&gt;1,"Surcharge",IF(K67&gt;=0.8,"À surveiller","Capacité disponible")))</f>
        <v/>
      </c>
      <c r="P67" s="10" t="n"/>
    </row>
    <row r="68">
      <c r="A68" s="2" t="n"/>
      <c r="B68" s="3" t="n"/>
      <c r="C68" s="3" t="n"/>
      <c r="D68" s="3" t="n"/>
      <c r="E68" s="3" t="n"/>
      <c r="F68" s="3" t="n"/>
      <c r="G68" s="28" t="n"/>
      <c r="H68" s="28" t="n"/>
      <c r="I68" s="29">
        <f>IF(OR(G68="",H68=""),"",NETWORKDAYS(G68,H68))</f>
        <v/>
      </c>
      <c r="J68" s="29">
        <f>IF(D68="","",IFERROR(VLOOKUP(D68,'Ressources'!$A$2:$H$101,8,FALSE),0))</f>
        <v/>
      </c>
      <c r="K68" s="30">
        <f>IF(OR(I68="",J68=""),"",IFERROR(I68/J68,0))</f>
        <v/>
      </c>
      <c r="L68" s="31" t="n"/>
      <c r="M68" s="32">
        <f>IF(OR(I68="",L68=""),"",I68*L68)</f>
        <v/>
      </c>
      <c r="N68" s="2" t="n"/>
      <c r="O68" s="9">
        <f>IF(K68="","",IF(K68&gt;1,"Surcharge",IF(K68&gt;=0.8,"À surveiller","Capacité disponible")))</f>
        <v/>
      </c>
      <c r="P68" s="10" t="n"/>
    </row>
    <row r="69">
      <c r="A69" s="2" t="n"/>
      <c r="B69" s="3" t="n"/>
      <c r="C69" s="3" t="n"/>
      <c r="D69" s="3" t="n"/>
      <c r="E69" s="3" t="n"/>
      <c r="F69" s="3" t="n"/>
      <c r="G69" s="28" t="n"/>
      <c r="H69" s="28" t="n"/>
      <c r="I69" s="33">
        <f>IF(OR(G69="",H69=""),"",NETWORKDAYS(G69,H69))</f>
        <v/>
      </c>
      <c r="J69" s="33">
        <f>IF(D69="","",IFERROR(VLOOKUP(D69,'Ressources'!$A$2:$H$101,8,FALSE),0))</f>
        <v/>
      </c>
      <c r="K69" s="34">
        <f>IF(OR(I69="",J69=""),"",IFERROR(I69/J69,0))</f>
        <v/>
      </c>
      <c r="L69" s="31" t="n"/>
      <c r="M69" s="35">
        <f>IF(OR(I69="",L69=""),"",I69*L69)</f>
        <v/>
      </c>
      <c r="N69" s="2" t="n"/>
      <c r="O69" s="14">
        <f>IF(K69="","",IF(K69&gt;1,"Surcharge",IF(K69&gt;=0.8,"À surveiller","Capacité disponible")))</f>
        <v/>
      </c>
      <c r="P69" s="10" t="n"/>
    </row>
    <row r="70">
      <c r="A70" s="2" t="n"/>
      <c r="B70" s="3" t="n"/>
      <c r="C70" s="3" t="n"/>
      <c r="D70" s="3" t="n"/>
      <c r="E70" s="3" t="n"/>
      <c r="F70" s="3" t="n"/>
      <c r="G70" s="28" t="n"/>
      <c r="H70" s="28" t="n"/>
      <c r="I70" s="29">
        <f>IF(OR(G70="",H70=""),"",NETWORKDAYS(G70,H70))</f>
        <v/>
      </c>
      <c r="J70" s="29">
        <f>IF(D70="","",IFERROR(VLOOKUP(D70,'Ressources'!$A$2:$H$101,8,FALSE),0))</f>
        <v/>
      </c>
      <c r="K70" s="30">
        <f>IF(OR(I70="",J70=""),"",IFERROR(I70/J70,0))</f>
        <v/>
      </c>
      <c r="L70" s="31" t="n"/>
      <c r="M70" s="32">
        <f>IF(OR(I70="",L70=""),"",I70*L70)</f>
        <v/>
      </c>
      <c r="N70" s="2" t="n"/>
      <c r="O70" s="9">
        <f>IF(K70="","",IF(K70&gt;1,"Surcharge",IF(K70&gt;=0.8,"À surveiller","Capacité disponible")))</f>
        <v/>
      </c>
      <c r="P70" s="10" t="n"/>
    </row>
    <row r="71">
      <c r="A71" s="2" t="n"/>
      <c r="B71" s="3" t="n"/>
      <c r="C71" s="3" t="n"/>
      <c r="D71" s="3" t="n"/>
      <c r="E71" s="3" t="n"/>
      <c r="F71" s="3" t="n"/>
      <c r="G71" s="28" t="n"/>
      <c r="H71" s="28" t="n"/>
      <c r="I71" s="33">
        <f>IF(OR(G71="",H71=""),"",NETWORKDAYS(G71,H71))</f>
        <v/>
      </c>
      <c r="J71" s="33">
        <f>IF(D71="","",IFERROR(VLOOKUP(D71,'Ressources'!$A$2:$H$101,8,FALSE),0))</f>
        <v/>
      </c>
      <c r="K71" s="34">
        <f>IF(OR(I71="",J71=""),"",IFERROR(I71/J71,0))</f>
        <v/>
      </c>
      <c r="L71" s="31" t="n"/>
      <c r="M71" s="35">
        <f>IF(OR(I71="",L71=""),"",I71*L71)</f>
        <v/>
      </c>
      <c r="N71" s="2" t="n"/>
      <c r="O71" s="14">
        <f>IF(K71="","",IF(K71&gt;1,"Surcharge",IF(K71&gt;=0.8,"À surveiller","Capacité disponible")))</f>
        <v/>
      </c>
      <c r="P71" s="10" t="n"/>
    </row>
    <row r="72">
      <c r="A72" s="2" t="n"/>
      <c r="B72" s="3" t="n"/>
      <c r="C72" s="3" t="n"/>
      <c r="D72" s="3" t="n"/>
      <c r="E72" s="3" t="n"/>
      <c r="F72" s="3" t="n"/>
      <c r="G72" s="28" t="n"/>
      <c r="H72" s="28" t="n"/>
      <c r="I72" s="29">
        <f>IF(OR(G72="",H72=""),"",NETWORKDAYS(G72,H72))</f>
        <v/>
      </c>
      <c r="J72" s="29">
        <f>IF(D72="","",IFERROR(VLOOKUP(D72,'Ressources'!$A$2:$H$101,8,FALSE),0))</f>
        <v/>
      </c>
      <c r="K72" s="30">
        <f>IF(OR(I72="",J72=""),"",IFERROR(I72/J72,0))</f>
        <v/>
      </c>
      <c r="L72" s="31" t="n"/>
      <c r="M72" s="32">
        <f>IF(OR(I72="",L72=""),"",I72*L72)</f>
        <v/>
      </c>
      <c r="N72" s="2" t="n"/>
      <c r="O72" s="9">
        <f>IF(K72="","",IF(K72&gt;1,"Surcharge",IF(K72&gt;=0.8,"À surveiller","Capacité disponible")))</f>
        <v/>
      </c>
      <c r="P72" s="10" t="n"/>
    </row>
    <row r="73">
      <c r="A73" s="2" t="n"/>
      <c r="B73" s="3" t="n"/>
      <c r="C73" s="3" t="n"/>
      <c r="D73" s="3" t="n"/>
      <c r="E73" s="3" t="n"/>
      <c r="F73" s="3" t="n"/>
      <c r="G73" s="28" t="n"/>
      <c r="H73" s="28" t="n"/>
      <c r="I73" s="33">
        <f>IF(OR(G73="",H73=""),"",NETWORKDAYS(G73,H73))</f>
        <v/>
      </c>
      <c r="J73" s="33">
        <f>IF(D73="","",IFERROR(VLOOKUP(D73,'Ressources'!$A$2:$H$101,8,FALSE),0))</f>
        <v/>
      </c>
      <c r="K73" s="34">
        <f>IF(OR(I73="",J73=""),"",IFERROR(I73/J73,0))</f>
        <v/>
      </c>
      <c r="L73" s="31" t="n"/>
      <c r="M73" s="35">
        <f>IF(OR(I73="",L73=""),"",I73*L73)</f>
        <v/>
      </c>
      <c r="N73" s="2" t="n"/>
      <c r="O73" s="14">
        <f>IF(K73="","",IF(K73&gt;1,"Surcharge",IF(K73&gt;=0.8,"À surveiller","Capacité disponible")))</f>
        <v/>
      </c>
      <c r="P73" s="10" t="n"/>
    </row>
    <row r="74">
      <c r="A74" s="2" t="n"/>
      <c r="B74" s="3" t="n"/>
      <c r="C74" s="3" t="n"/>
      <c r="D74" s="3" t="n"/>
      <c r="E74" s="3" t="n"/>
      <c r="F74" s="3" t="n"/>
      <c r="G74" s="28" t="n"/>
      <c r="H74" s="28" t="n"/>
      <c r="I74" s="29">
        <f>IF(OR(G74="",H74=""),"",NETWORKDAYS(G74,H74))</f>
        <v/>
      </c>
      <c r="J74" s="29">
        <f>IF(D74="","",IFERROR(VLOOKUP(D74,'Ressources'!$A$2:$H$101,8,FALSE),0))</f>
        <v/>
      </c>
      <c r="K74" s="30">
        <f>IF(OR(I74="",J74=""),"",IFERROR(I74/J74,0))</f>
        <v/>
      </c>
      <c r="L74" s="31" t="n"/>
      <c r="M74" s="32">
        <f>IF(OR(I74="",L74=""),"",I74*L74)</f>
        <v/>
      </c>
      <c r="N74" s="2" t="n"/>
      <c r="O74" s="9">
        <f>IF(K74="","",IF(K74&gt;1,"Surcharge",IF(K74&gt;=0.8,"À surveiller","Capacité disponible")))</f>
        <v/>
      </c>
      <c r="P74" s="10" t="n"/>
    </row>
    <row r="75">
      <c r="A75" s="2" t="n"/>
      <c r="B75" s="3" t="n"/>
      <c r="C75" s="3" t="n"/>
      <c r="D75" s="3" t="n"/>
      <c r="E75" s="3" t="n"/>
      <c r="F75" s="3" t="n"/>
      <c r="G75" s="28" t="n"/>
      <c r="H75" s="28" t="n"/>
      <c r="I75" s="33">
        <f>IF(OR(G75="",H75=""),"",NETWORKDAYS(G75,H75))</f>
        <v/>
      </c>
      <c r="J75" s="33">
        <f>IF(D75="","",IFERROR(VLOOKUP(D75,'Ressources'!$A$2:$H$101,8,FALSE),0))</f>
        <v/>
      </c>
      <c r="K75" s="34">
        <f>IF(OR(I75="",J75=""),"",IFERROR(I75/J75,0))</f>
        <v/>
      </c>
      <c r="L75" s="31" t="n"/>
      <c r="M75" s="35">
        <f>IF(OR(I75="",L75=""),"",I75*L75)</f>
        <v/>
      </c>
      <c r="N75" s="2" t="n"/>
      <c r="O75" s="14">
        <f>IF(K75="","",IF(K75&gt;1,"Surcharge",IF(K75&gt;=0.8,"À surveiller","Capacité disponible")))</f>
        <v/>
      </c>
      <c r="P75" s="10" t="n"/>
    </row>
    <row r="76">
      <c r="A76" s="2" t="n"/>
      <c r="B76" s="3" t="n"/>
      <c r="C76" s="3" t="n"/>
      <c r="D76" s="3" t="n"/>
      <c r="E76" s="3" t="n"/>
      <c r="F76" s="3" t="n"/>
      <c r="G76" s="28" t="n"/>
      <c r="H76" s="28" t="n"/>
      <c r="I76" s="29">
        <f>IF(OR(G76="",H76=""),"",NETWORKDAYS(G76,H76))</f>
        <v/>
      </c>
      <c r="J76" s="29">
        <f>IF(D76="","",IFERROR(VLOOKUP(D76,'Ressources'!$A$2:$H$101,8,FALSE),0))</f>
        <v/>
      </c>
      <c r="K76" s="30">
        <f>IF(OR(I76="",J76=""),"",IFERROR(I76/J76,0))</f>
        <v/>
      </c>
      <c r="L76" s="31" t="n"/>
      <c r="M76" s="32">
        <f>IF(OR(I76="",L76=""),"",I76*L76)</f>
        <v/>
      </c>
      <c r="N76" s="2" t="n"/>
      <c r="O76" s="9">
        <f>IF(K76="","",IF(K76&gt;1,"Surcharge",IF(K76&gt;=0.8,"À surveiller","Capacité disponible")))</f>
        <v/>
      </c>
      <c r="P76" s="10" t="n"/>
    </row>
    <row r="77">
      <c r="A77" s="2" t="n"/>
      <c r="B77" s="3" t="n"/>
      <c r="C77" s="3" t="n"/>
      <c r="D77" s="3" t="n"/>
      <c r="E77" s="3" t="n"/>
      <c r="F77" s="3" t="n"/>
      <c r="G77" s="28" t="n"/>
      <c r="H77" s="28" t="n"/>
      <c r="I77" s="33">
        <f>IF(OR(G77="",H77=""),"",NETWORKDAYS(G77,H77))</f>
        <v/>
      </c>
      <c r="J77" s="33">
        <f>IF(D77="","",IFERROR(VLOOKUP(D77,'Ressources'!$A$2:$H$101,8,FALSE),0))</f>
        <v/>
      </c>
      <c r="K77" s="34">
        <f>IF(OR(I77="",J77=""),"",IFERROR(I77/J77,0))</f>
        <v/>
      </c>
      <c r="L77" s="31" t="n"/>
      <c r="M77" s="35">
        <f>IF(OR(I77="",L77=""),"",I77*L77)</f>
        <v/>
      </c>
      <c r="N77" s="2" t="n"/>
      <c r="O77" s="14">
        <f>IF(K77="","",IF(K77&gt;1,"Surcharge",IF(K77&gt;=0.8,"À surveiller","Capacité disponible")))</f>
        <v/>
      </c>
      <c r="P77" s="10" t="n"/>
    </row>
    <row r="78">
      <c r="A78" s="2" t="n"/>
      <c r="B78" s="3" t="n"/>
      <c r="C78" s="3" t="n"/>
      <c r="D78" s="3" t="n"/>
      <c r="E78" s="3" t="n"/>
      <c r="F78" s="3" t="n"/>
      <c r="G78" s="28" t="n"/>
      <c r="H78" s="28" t="n"/>
      <c r="I78" s="29">
        <f>IF(OR(G78="",H78=""),"",NETWORKDAYS(G78,H78))</f>
        <v/>
      </c>
      <c r="J78" s="29">
        <f>IF(D78="","",IFERROR(VLOOKUP(D78,'Ressources'!$A$2:$H$101,8,FALSE),0))</f>
        <v/>
      </c>
      <c r="K78" s="30">
        <f>IF(OR(I78="",J78=""),"",IFERROR(I78/J78,0))</f>
        <v/>
      </c>
      <c r="L78" s="31" t="n"/>
      <c r="M78" s="32">
        <f>IF(OR(I78="",L78=""),"",I78*L78)</f>
        <v/>
      </c>
      <c r="N78" s="2" t="n"/>
      <c r="O78" s="9">
        <f>IF(K78="","",IF(K78&gt;1,"Surcharge",IF(K78&gt;=0.8,"À surveiller","Capacité disponible")))</f>
        <v/>
      </c>
      <c r="P78" s="10" t="n"/>
    </row>
    <row r="79">
      <c r="A79" s="2" t="n"/>
      <c r="B79" s="3" t="n"/>
      <c r="C79" s="3" t="n"/>
      <c r="D79" s="3" t="n"/>
      <c r="E79" s="3" t="n"/>
      <c r="F79" s="3" t="n"/>
      <c r="G79" s="28" t="n"/>
      <c r="H79" s="28" t="n"/>
      <c r="I79" s="33">
        <f>IF(OR(G79="",H79=""),"",NETWORKDAYS(G79,H79))</f>
        <v/>
      </c>
      <c r="J79" s="33">
        <f>IF(D79="","",IFERROR(VLOOKUP(D79,'Ressources'!$A$2:$H$101,8,FALSE),0))</f>
        <v/>
      </c>
      <c r="K79" s="34">
        <f>IF(OR(I79="",J79=""),"",IFERROR(I79/J79,0))</f>
        <v/>
      </c>
      <c r="L79" s="31" t="n"/>
      <c r="M79" s="35">
        <f>IF(OR(I79="",L79=""),"",I79*L79)</f>
        <v/>
      </c>
      <c r="N79" s="2" t="n"/>
      <c r="O79" s="14">
        <f>IF(K79="","",IF(K79&gt;1,"Surcharge",IF(K79&gt;=0.8,"À surveiller","Capacité disponible")))</f>
        <v/>
      </c>
      <c r="P79" s="10" t="n"/>
    </row>
    <row r="80">
      <c r="A80" s="2" t="n"/>
      <c r="B80" s="3" t="n"/>
      <c r="C80" s="3" t="n"/>
      <c r="D80" s="3" t="n"/>
      <c r="E80" s="3" t="n"/>
      <c r="F80" s="3" t="n"/>
      <c r="G80" s="28" t="n"/>
      <c r="H80" s="28" t="n"/>
      <c r="I80" s="29">
        <f>IF(OR(G80="",H80=""),"",NETWORKDAYS(G80,H80))</f>
        <v/>
      </c>
      <c r="J80" s="29">
        <f>IF(D80="","",IFERROR(VLOOKUP(D80,'Ressources'!$A$2:$H$101,8,FALSE),0))</f>
        <v/>
      </c>
      <c r="K80" s="30">
        <f>IF(OR(I80="",J80=""),"",IFERROR(I80/J80,0))</f>
        <v/>
      </c>
      <c r="L80" s="31" t="n"/>
      <c r="M80" s="32">
        <f>IF(OR(I80="",L80=""),"",I80*L80)</f>
        <v/>
      </c>
      <c r="N80" s="2" t="n"/>
      <c r="O80" s="9">
        <f>IF(K80="","",IF(K80&gt;1,"Surcharge",IF(K80&gt;=0.8,"À surveiller","Capacité disponible")))</f>
        <v/>
      </c>
      <c r="P80" s="10" t="n"/>
    </row>
    <row r="81">
      <c r="A81" s="2" t="n"/>
      <c r="B81" s="3" t="n"/>
      <c r="C81" s="3" t="n"/>
      <c r="D81" s="3" t="n"/>
      <c r="E81" s="3" t="n"/>
      <c r="F81" s="3" t="n"/>
      <c r="G81" s="28" t="n"/>
      <c r="H81" s="28" t="n"/>
      <c r="I81" s="33">
        <f>IF(OR(G81="",H81=""),"",NETWORKDAYS(G81,H81))</f>
        <v/>
      </c>
      <c r="J81" s="33">
        <f>IF(D81="","",IFERROR(VLOOKUP(D81,'Ressources'!$A$2:$H$101,8,FALSE),0))</f>
        <v/>
      </c>
      <c r="K81" s="34">
        <f>IF(OR(I81="",J81=""),"",IFERROR(I81/J81,0))</f>
        <v/>
      </c>
      <c r="L81" s="31" t="n"/>
      <c r="M81" s="35">
        <f>IF(OR(I81="",L81=""),"",I81*L81)</f>
        <v/>
      </c>
      <c r="N81" s="2" t="n"/>
      <c r="O81" s="14">
        <f>IF(K81="","",IF(K81&gt;1,"Surcharge",IF(K81&gt;=0.8,"À surveiller","Capacité disponible")))</f>
        <v/>
      </c>
      <c r="P81" s="10" t="n"/>
    </row>
    <row r="82">
      <c r="A82" s="2" t="n"/>
      <c r="B82" s="3" t="n"/>
      <c r="C82" s="3" t="n"/>
      <c r="D82" s="3" t="n"/>
      <c r="E82" s="3" t="n"/>
      <c r="F82" s="3" t="n"/>
      <c r="G82" s="28" t="n"/>
      <c r="H82" s="28" t="n"/>
      <c r="I82" s="29">
        <f>IF(OR(G82="",H82=""),"",NETWORKDAYS(G82,H82))</f>
        <v/>
      </c>
      <c r="J82" s="29">
        <f>IF(D82="","",IFERROR(VLOOKUP(D82,'Ressources'!$A$2:$H$101,8,FALSE),0))</f>
        <v/>
      </c>
      <c r="K82" s="30">
        <f>IF(OR(I82="",J82=""),"",IFERROR(I82/J82,0))</f>
        <v/>
      </c>
      <c r="L82" s="31" t="n"/>
      <c r="M82" s="32">
        <f>IF(OR(I82="",L82=""),"",I82*L82)</f>
        <v/>
      </c>
      <c r="N82" s="2" t="n"/>
      <c r="O82" s="9">
        <f>IF(K82="","",IF(K82&gt;1,"Surcharge",IF(K82&gt;=0.8,"À surveiller","Capacité disponible")))</f>
        <v/>
      </c>
      <c r="P82" s="10" t="n"/>
    </row>
    <row r="83">
      <c r="A83" s="2" t="n"/>
      <c r="B83" s="3" t="n"/>
      <c r="C83" s="3" t="n"/>
      <c r="D83" s="3" t="n"/>
      <c r="E83" s="3" t="n"/>
      <c r="F83" s="3" t="n"/>
      <c r="G83" s="28" t="n"/>
      <c r="H83" s="28" t="n"/>
      <c r="I83" s="33">
        <f>IF(OR(G83="",H83=""),"",NETWORKDAYS(G83,H83))</f>
        <v/>
      </c>
      <c r="J83" s="33">
        <f>IF(D83="","",IFERROR(VLOOKUP(D83,'Ressources'!$A$2:$H$101,8,FALSE),0))</f>
        <v/>
      </c>
      <c r="K83" s="34">
        <f>IF(OR(I83="",J83=""),"",IFERROR(I83/J83,0))</f>
        <v/>
      </c>
      <c r="L83" s="31" t="n"/>
      <c r="M83" s="35">
        <f>IF(OR(I83="",L83=""),"",I83*L83)</f>
        <v/>
      </c>
      <c r="N83" s="2" t="n"/>
      <c r="O83" s="14">
        <f>IF(K83="","",IF(K83&gt;1,"Surcharge",IF(K83&gt;=0.8,"À surveiller","Capacité disponible")))</f>
        <v/>
      </c>
      <c r="P83" s="10" t="n"/>
    </row>
    <row r="84">
      <c r="A84" s="2" t="n"/>
      <c r="B84" s="3" t="n"/>
      <c r="C84" s="3" t="n"/>
      <c r="D84" s="3" t="n"/>
      <c r="E84" s="3" t="n"/>
      <c r="F84" s="3" t="n"/>
      <c r="G84" s="28" t="n"/>
      <c r="H84" s="28" t="n"/>
      <c r="I84" s="29">
        <f>IF(OR(G84="",H84=""),"",NETWORKDAYS(G84,H84))</f>
        <v/>
      </c>
      <c r="J84" s="29">
        <f>IF(D84="","",IFERROR(VLOOKUP(D84,'Ressources'!$A$2:$H$101,8,FALSE),0))</f>
        <v/>
      </c>
      <c r="K84" s="30">
        <f>IF(OR(I84="",J84=""),"",IFERROR(I84/J84,0))</f>
        <v/>
      </c>
      <c r="L84" s="31" t="n"/>
      <c r="M84" s="32">
        <f>IF(OR(I84="",L84=""),"",I84*L84)</f>
        <v/>
      </c>
      <c r="N84" s="2" t="n"/>
      <c r="O84" s="9">
        <f>IF(K84="","",IF(K84&gt;1,"Surcharge",IF(K84&gt;=0.8,"À surveiller","Capacité disponible")))</f>
        <v/>
      </c>
      <c r="P84" s="10" t="n"/>
    </row>
    <row r="85">
      <c r="A85" s="2" t="n"/>
      <c r="B85" s="3" t="n"/>
      <c r="C85" s="3" t="n"/>
      <c r="D85" s="3" t="n"/>
      <c r="E85" s="3" t="n"/>
      <c r="F85" s="3" t="n"/>
      <c r="G85" s="28" t="n"/>
      <c r="H85" s="28" t="n"/>
      <c r="I85" s="33">
        <f>IF(OR(G85="",H85=""),"",NETWORKDAYS(G85,H85))</f>
        <v/>
      </c>
      <c r="J85" s="33">
        <f>IF(D85="","",IFERROR(VLOOKUP(D85,'Ressources'!$A$2:$H$101,8,FALSE),0))</f>
        <v/>
      </c>
      <c r="K85" s="34">
        <f>IF(OR(I85="",J85=""),"",IFERROR(I85/J85,0))</f>
        <v/>
      </c>
      <c r="L85" s="31" t="n"/>
      <c r="M85" s="35">
        <f>IF(OR(I85="",L85=""),"",I85*L85)</f>
        <v/>
      </c>
      <c r="N85" s="2" t="n"/>
      <c r="O85" s="14">
        <f>IF(K85="","",IF(K85&gt;1,"Surcharge",IF(K85&gt;=0.8,"À surveiller","Capacité disponible")))</f>
        <v/>
      </c>
      <c r="P85" s="10" t="n"/>
    </row>
    <row r="86">
      <c r="A86" s="2" t="n"/>
      <c r="B86" s="3" t="n"/>
      <c r="C86" s="3" t="n"/>
      <c r="D86" s="3" t="n"/>
      <c r="E86" s="3" t="n"/>
      <c r="F86" s="3" t="n"/>
      <c r="G86" s="28" t="n"/>
      <c r="H86" s="28" t="n"/>
      <c r="I86" s="29">
        <f>IF(OR(G86="",H86=""),"",NETWORKDAYS(G86,H86))</f>
        <v/>
      </c>
      <c r="J86" s="29">
        <f>IF(D86="","",IFERROR(VLOOKUP(D86,'Ressources'!$A$2:$H$101,8,FALSE),0))</f>
        <v/>
      </c>
      <c r="K86" s="30">
        <f>IF(OR(I86="",J86=""),"",IFERROR(I86/J86,0))</f>
        <v/>
      </c>
      <c r="L86" s="31" t="n"/>
      <c r="M86" s="32">
        <f>IF(OR(I86="",L86=""),"",I86*L86)</f>
        <v/>
      </c>
      <c r="N86" s="2" t="n"/>
      <c r="O86" s="9">
        <f>IF(K86="","",IF(K86&gt;1,"Surcharge",IF(K86&gt;=0.8,"À surveiller","Capacité disponible")))</f>
        <v/>
      </c>
      <c r="P86" s="10" t="n"/>
    </row>
    <row r="87">
      <c r="A87" s="2" t="n"/>
      <c r="B87" s="3" t="n"/>
      <c r="C87" s="3" t="n"/>
      <c r="D87" s="3" t="n"/>
      <c r="E87" s="3" t="n"/>
      <c r="F87" s="3" t="n"/>
      <c r="G87" s="28" t="n"/>
      <c r="H87" s="28" t="n"/>
      <c r="I87" s="33">
        <f>IF(OR(G87="",H87=""),"",NETWORKDAYS(G87,H87))</f>
        <v/>
      </c>
      <c r="J87" s="33">
        <f>IF(D87="","",IFERROR(VLOOKUP(D87,'Ressources'!$A$2:$H$101,8,FALSE),0))</f>
        <v/>
      </c>
      <c r="K87" s="34">
        <f>IF(OR(I87="",J87=""),"",IFERROR(I87/J87,0))</f>
        <v/>
      </c>
      <c r="L87" s="31" t="n"/>
      <c r="M87" s="35">
        <f>IF(OR(I87="",L87=""),"",I87*L87)</f>
        <v/>
      </c>
      <c r="N87" s="2" t="n"/>
      <c r="O87" s="14">
        <f>IF(K87="","",IF(K87&gt;1,"Surcharge",IF(K87&gt;=0.8,"À surveiller","Capacité disponible")))</f>
        <v/>
      </c>
      <c r="P87" s="10" t="n"/>
    </row>
    <row r="88">
      <c r="A88" s="2" t="n"/>
      <c r="B88" s="3" t="n"/>
      <c r="C88" s="3" t="n"/>
      <c r="D88" s="3" t="n"/>
      <c r="E88" s="3" t="n"/>
      <c r="F88" s="3" t="n"/>
      <c r="G88" s="28" t="n"/>
      <c r="H88" s="28" t="n"/>
      <c r="I88" s="29">
        <f>IF(OR(G88="",H88=""),"",NETWORKDAYS(G88,H88))</f>
        <v/>
      </c>
      <c r="J88" s="29">
        <f>IF(D88="","",IFERROR(VLOOKUP(D88,'Ressources'!$A$2:$H$101,8,FALSE),0))</f>
        <v/>
      </c>
      <c r="K88" s="30">
        <f>IF(OR(I88="",J88=""),"",IFERROR(I88/J88,0))</f>
        <v/>
      </c>
      <c r="L88" s="31" t="n"/>
      <c r="M88" s="32">
        <f>IF(OR(I88="",L88=""),"",I88*L88)</f>
        <v/>
      </c>
      <c r="N88" s="2" t="n"/>
      <c r="O88" s="9">
        <f>IF(K88="","",IF(K88&gt;1,"Surcharge",IF(K88&gt;=0.8,"À surveiller","Capacité disponible")))</f>
        <v/>
      </c>
      <c r="P88" s="10" t="n"/>
    </row>
    <row r="89">
      <c r="A89" s="2" t="n"/>
      <c r="B89" s="3" t="n"/>
      <c r="C89" s="3" t="n"/>
      <c r="D89" s="3" t="n"/>
      <c r="E89" s="3" t="n"/>
      <c r="F89" s="3" t="n"/>
      <c r="G89" s="28" t="n"/>
      <c r="H89" s="28" t="n"/>
      <c r="I89" s="33">
        <f>IF(OR(G89="",H89=""),"",NETWORKDAYS(G89,H89))</f>
        <v/>
      </c>
      <c r="J89" s="33">
        <f>IF(D89="","",IFERROR(VLOOKUP(D89,'Ressources'!$A$2:$H$101,8,FALSE),0))</f>
        <v/>
      </c>
      <c r="K89" s="34">
        <f>IF(OR(I89="",J89=""),"",IFERROR(I89/J89,0))</f>
        <v/>
      </c>
      <c r="L89" s="31" t="n"/>
      <c r="M89" s="35">
        <f>IF(OR(I89="",L89=""),"",I89*L89)</f>
        <v/>
      </c>
      <c r="N89" s="2" t="n"/>
      <c r="O89" s="14">
        <f>IF(K89="","",IF(K89&gt;1,"Surcharge",IF(K89&gt;=0.8,"À surveiller","Capacité disponible")))</f>
        <v/>
      </c>
      <c r="P89" s="10" t="n"/>
    </row>
    <row r="90">
      <c r="A90" s="2" t="n"/>
      <c r="B90" s="3" t="n"/>
      <c r="C90" s="3" t="n"/>
      <c r="D90" s="3" t="n"/>
      <c r="E90" s="3" t="n"/>
      <c r="F90" s="3" t="n"/>
      <c r="G90" s="28" t="n"/>
      <c r="H90" s="28" t="n"/>
      <c r="I90" s="29">
        <f>IF(OR(G90="",H90=""),"",NETWORKDAYS(G90,H90))</f>
        <v/>
      </c>
      <c r="J90" s="29">
        <f>IF(D90="","",IFERROR(VLOOKUP(D90,'Ressources'!$A$2:$H$101,8,FALSE),0))</f>
        <v/>
      </c>
      <c r="K90" s="30">
        <f>IF(OR(I90="",J90=""),"",IFERROR(I90/J90,0))</f>
        <v/>
      </c>
      <c r="L90" s="31" t="n"/>
      <c r="M90" s="32">
        <f>IF(OR(I90="",L90=""),"",I90*L90)</f>
        <v/>
      </c>
      <c r="N90" s="2" t="n"/>
      <c r="O90" s="9">
        <f>IF(K90="","",IF(K90&gt;1,"Surcharge",IF(K90&gt;=0.8,"À surveiller","Capacité disponible")))</f>
        <v/>
      </c>
      <c r="P90" s="10" t="n"/>
    </row>
    <row r="91">
      <c r="A91" s="2" t="n"/>
      <c r="B91" s="3" t="n"/>
      <c r="C91" s="3" t="n"/>
      <c r="D91" s="3" t="n"/>
      <c r="E91" s="3" t="n"/>
      <c r="F91" s="3" t="n"/>
      <c r="G91" s="28" t="n"/>
      <c r="H91" s="28" t="n"/>
      <c r="I91" s="33">
        <f>IF(OR(G91="",H91=""),"",NETWORKDAYS(G91,H91))</f>
        <v/>
      </c>
      <c r="J91" s="33">
        <f>IF(D91="","",IFERROR(VLOOKUP(D91,'Ressources'!$A$2:$H$101,8,FALSE),0))</f>
        <v/>
      </c>
      <c r="K91" s="34">
        <f>IF(OR(I91="",J91=""),"",IFERROR(I91/J91,0))</f>
        <v/>
      </c>
      <c r="L91" s="31" t="n"/>
      <c r="M91" s="35">
        <f>IF(OR(I91="",L91=""),"",I91*L91)</f>
        <v/>
      </c>
      <c r="N91" s="2" t="n"/>
      <c r="O91" s="14">
        <f>IF(K91="","",IF(K91&gt;1,"Surcharge",IF(K91&gt;=0.8,"À surveiller","Capacité disponible")))</f>
        <v/>
      </c>
      <c r="P91" s="10" t="n"/>
    </row>
    <row r="92">
      <c r="A92" s="2" t="n"/>
      <c r="B92" s="3" t="n"/>
      <c r="C92" s="3" t="n"/>
      <c r="D92" s="3" t="n"/>
      <c r="E92" s="3" t="n"/>
      <c r="F92" s="3" t="n"/>
      <c r="G92" s="28" t="n"/>
      <c r="H92" s="28" t="n"/>
      <c r="I92" s="29">
        <f>IF(OR(G92="",H92=""),"",NETWORKDAYS(G92,H92))</f>
        <v/>
      </c>
      <c r="J92" s="29">
        <f>IF(D92="","",IFERROR(VLOOKUP(D92,'Ressources'!$A$2:$H$101,8,FALSE),0))</f>
        <v/>
      </c>
      <c r="K92" s="30">
        <f>IF(OR(I92="",J92=""),"",IFERROR(I92/J92,0))</f>
        <v/>
      </c>
      <c r="L92" s="31" t="n"/>
      <c r="M92" s="32">
        <f>IF(OR(I92="",L92=""),"",I92*L92)</f>
        <v/>
      </c>
      <c r="N92" s="2" t="n"/>
      <c r="O92" s="9">
        <f>IF(K92="","",IF(K92&gt;1,"Surcharge",IF(K92&gt;=0.8,"À surveiller","Capacité disponible")))</f>
        <v/>
      </c>
      <c r="P92" s="10" t="n"/>
    </row>
    <row r="93">
      <c r="A93" s="2" t="n"/>
      <c r="B93" s="3" t="n"/>
      <c r="C93" s="3" t="n"/>
      <c r="D93" s="3" t="n"/>
      <c r="E93" s="3" t="n"/>
      <c r="F93" s="3" t="n"/>
      <c r="G93" s="28" t="n"/>
      <c r="H93" s="28" t="n"/>
      <c r="I93" s="33">
        <f>IF(OR(G93="",H93=""),"",NETWORKDAYS(G93,H93))</f>
        <v/>
      </c>
      <c r="J93" s="33">
        <f>IF(D93="","",IFERROR(VLOOKUP(D93,'Ressources'!$A$2:$H$101,8,FALSE),0))</f>
        <v/>
      </c>
      <c r="K93" s="34">
        <f>IF(OR(I93="",J93=""),"",IFERROR(I93/J93,0))</f>
        <v/>
      </c>
      <c r="L93" s="31" t="n"/>
      <c r="M93" s="35">
        <f>IF(OR(I93="",L93=""),"",I93*L93)</f>
        <v/>
      </c>
      <c r="N93" s="2" t="n"/>
      <c r="O93" s="14">
        <f>IF(K93="","",IF(K93&gt;1,"Surcharge",IF(K93&gt;=0.8,"À surveiller","Capacité disponible")))</f>
        <v/>
      </c>
      <c r="P93" s="10" t="n"/>
    </row>
    <row r="94">
      <c r="A94" s="2" t="n"/>
      <c r="B94" s="3" t="n"/>
      <c r="C94" s="3" t="n"/>
      <c r="D94" s="3" t="n"/>
      <c r="E94" s="3" t="n"/>
      <c r="F94" s="3" t="n"/>
      <c r="G94" s="28" t="n"/>
      <c r="H94" s="28" t="n"/>
      <c r="I94" s="29">
        <f>IF(OR(G94="",H94=""),"",NETWORKDAYS(G94,H94))</f>
        <v/>
      </c>
      <c r="J94" s="29">
        <f>IF(D94="","",IFERROR(VLOOKUP(D94,'Ressources'!$A$2:$H$101,8,FALSE),0))</f>
        <v/>
      </c>
      <c r="K94" s="30">
        <f>IF(OR(I94="",J94=""),"",IFERROR(I94/J94,0))</f>
        <v/>
      </c>
      <c r="L94" s="31" t="n"/>
      <c r="M94" s="32">
        <f>IF(OR(I94="",L94=""),"",I94*L94)</f>
        <v/>
      </c>
      <c r="N94" s="2" t="n"/>
      <c r="O94" s="9">
        <f>IF(K94="","",IF(K94&gt;1,"Surcharge",IF(K94&gt;=0.8,"À surveiller","Capacité disponible")))</f>
        <v/>
      </c>
      <c r="P94" s="10" t="n"/>
    </row>
    <row r="95">
      <c r="A95" s="2" t="n"/>
      <c r="B95" s="3" t="n"/>
      <c r="C95" s="3" t="n"/>
      <c r="D95" s="3" t="n"/>
      <c r="E95" s="3" t="n"/>
      <c r="F95" s="3" t="n"/>
      <c r="G95" s="28" t="n"/>
      <c r="H95" s="28" t="n"/>
      <c r="I95" s="33">
        <f>IF(OR(G95="",H95=""),"",NETWORKDAYS(G95,H95))</f>
        <v/>
      </c>
      <c r="J95" s="33">
        <f>IF(D95="","",IFERROR(VLOOKUP(D95,'Ressources'!$A$2:$H$101,8,FALSE),0))</f>
        <v/>
      </c>
      <c r="K95" s="34">
        <f>IF(OR(I95="",J95=""),"",IFERROR(I95/J95,0))</f>
        <v/>
      </c>
      <c r="L95" s="31" t="n"/>
      <c r="M95" s="35">
        <f>IF(OR(I95="",L95=""),"",I95*L95)</f>
        <v/>
      </c>
      <c r="N95" s="2" t="n"/>
      <c r="O95" s="14">
        <f>IF(K95="","",IF(K95&gt;1,"Surcharge",IF(K95&gt;=0.8,"À surveiller","Capacité disponible")))</f>
        <v/>
      </c>
      <c r="P95" s="10" t="n"/>
    </row>
    <row r="96">
      <c r="A96" s="2" t="n"/>
      <c r="B96" s="3" t="n"/>
      <c r="C96" s="3" t="n"/>
      <c r="D96" s="3" t="n"/>
      <c r="E96" s="3" t="n"/>
      <c r="F96" s="3" t="n"/>
      <c r="G96" s="28" t="n"/>
      <c r="H96" s="28" t="n"/>
      <c r="I96" s="29">
        <f>IF(OR(G96="",H96=""),"",NETWORKDAYS(G96,H96))</f>
        <v/>
      </c>
      <c r="J96" s="29">
        <f>IF(D96="","",IFERROR(VLOOKUP(D96,'Ressources'!$A$2:$H$101,8,FALSE),0))</f>
        <v/>
      </c>
      <c r="K96" s="30">
        <f>IF(OR(I96="",J96=""),"",IFERROR(I96/J96,0))</f>
        <v/>
      </c>
      <c r="L96" s="31" t="n"/>
      <c r="M96" s="32">
        <f>IF(OR(I96="",L96=""),"",I96*L96)</f>
        <v/>
      </c>
      <c r="N96" s="2" t="n"/>
      <c r="O96" s="9">
        <f>IF(K96="","",IF(K96&gt;1,"Surcharge",IF(K96&gt;=0.8,"À surveiller","Capacité disponible")))</f>
        <v/>
      </c>
      <c r="P96" s="10" t="n"/>
    </row>
    <row r="97">
      <c r="A97" s="2" t="n"/>
      <c r="B97" s="3" t="n"/>
      <c r="C97" s="3" t="n"/>
      <c r="D97" s="3" t="n"/>
      <c r="E97" s="3" t="n"/>
      <c r="F97" s="3" t="n"/>
      <c r="G97" s="28" t="n"/>
      <c r="H97" s="28" t="n"/>
      <c r="I97" s="33">
        <f>IF(OR(G97="",H97=""),"",NETWORKDAYS(G97,H97))</f>
        <v/>
      </c>
      <c r="J97" s="33">
        <f>IF(D97="","",IFERROR(VLOOKUP(D97,'Ressources'!$A$2:$H$101,8,FALSE),0))</f>
        <v/>
      </c>
      <c r="K97" s="34">
        <f>IF(OR(I97="",J97=""),"",IFERROR(I97/J97,0))</f>
        <v/>
      </c>
      <c r="L97" s="31" t="n"/>
      <c r="M97" s="35">
        <f>IF(OR(I97="",L97=""),"",I97*L97)</f>
        <v/>
      </c>
      <c r="N97" s="2" t="n"/>
      <c r="O97" s="14">
        <f>IF(K97="","",IF(K97&gt;1,"Surcharge",IF(K97&gt;=0.8,"À surveiller","Capacité disponible")))</f>
        <v/>
      </c>
      <c r="P97" s="10" t="n"/>
    </row>
    <row r="98">
      <c r="A98" s="2" t="n"/>
      <c r="B98" s="3" t="n"/>
      <c r="C98" s="3" t="n"/>
      <c r="D98" s="3" t="n"/>
      <c r="E98" s="3" t="n"/>
      <c r="F98" s="3" t="n"/>
      <c r="G98" s="28" t="n"/>
      <c r="H98" s="28" t="n"/>
      <c r="I98" s="29">
        <f>IF(OR(G98="",H98=""),"",NETWORKDAYS(G98,H98))</f>
        <v/>
      </c>
      <c r="J98" s="29">
        <f>IF(D98="","",IFERROR(VLOOKUP(D98,'Ressources'!$A$2:$H$101,8,FALSE),0))</f>
        <v/>
      </c>
      <c r="K98" s="30">
        <f>IF(OR(I98="",J98=""),"",IFERROR(I98/J98,0))</f>
        <v/>
      </c>
      <c r="L98" s="31" t="n"/>
      <c r="M98" s="32">
        <f>IF(OR(I98="",L98=""),"",I98*L98)</f>
        <v/>
      </c>
      <c r="N98" s="2" t="n"/>
      <c r="O98" s="9">
        <f>IF(K98="","",IF(K98&gt;1,"Surcharge",IF(K98&gt;=0.8,"À surveiller","Capacité disponible")))</f>
        <v/>
      </c>
      <c r="P98" s="10" t="n"/>
    </row>
    <row r="99">
      <c r="A99" s="2" t="n"/>
      <c r="B99" s="3" t="n"/>
      <c r="C99" s="3" t="n"/>
      <c r="D99" s="3" t="n"/>
      <c r="E99" s="3" t="n"/>
      <c r="F99" s="3" t="n"/>
      <c r="G99" s="28" t="n"/>
      <c r="H99" s="28" t="n"/>
      <c r="I99" s="33">
        <f>IF(OR(G99="",H99=""),"",NETWORKDAYS(G99,H99))</f>
        <v/>
      </c>
      <c r="J99" s="33">
        <f>IF(D99="","",IFERROR(VLOOKUP(D99,'Ressources'!$A$2:$H$101,8,FALSE),0))</f>
        <v/>
      </c>
      <c r="K99" s="34">
        <f>IF(OR(I99="",J99=""),"",IFERROR(I99/J99,0))</f>
        <v/>
      </c>
      <c r="L99" s="31" t="n"/>
      <c r="M99" s="35">
        <f>IF(OR(I99="",L99=""),"",I99*L99)</f>
        <v/>
      </c>
      <c r="N99" s="2" t="n"/>
      <c r="O99" s="14">
        <f>IF(K99="","",IF(K99&gt;1,"Surcharge",IF(K99&gt;=0.8,"À surveiller","Capacité disponible")))</f>
        <v/>
      </c>
      <c r="P99" s="10" t="n"/>
    </row>
    <row r="100">
      <c r="A100" s="2" t="n"/>
      <c r="B100" s="3" t="n"/>
      <c r="C100" s="3" t="n"/>
      <c r="D100" s="3" t="n"/>
      <c r="E100" s="3" t="n"/>
      <c r="F100" s="3" t="n"/>
      <c r="G100" s="28" t="n"/>
      <c r="H100" s="28" t="n"/>
      <c r="I100" s="29">
        <f>IF(OR(G100="",H100=""),"",NETWORKDAYS(G100,H100))</f>
        <v/>
      </c>
      <c r="J100" s="29">
        <f>IF(D100="","",IFERROR(VLOOKUP(D100,'Ressources'!$A$2:$H$101,8,FALSE),0))</f>
        <v/>
      </c>
      <c r="K100" s="30">
        <f>IF(OR(I100="",J100=""),"",IFERROR(I100/J100,0))</f>
        <v/>
      </c>
      <c r="L100" s="31" t="n"/>
      <c r="M100" s="32">
        <f>IF(OR(I100="",L100=""),"",I100*L100)</f>
        <v/>
      </c>
      <c r="N100" s="2" t="n"/>
      <c r="O100" s="9">
        <f>IF(K100="","",IF(K100&gt;1,"Surcharge",IF(K100&gt;=0.8,"À surveiller","Capacité disponible")))</f>
        <v/>
      </c>
      <c r="P100" s="10" t="n"/>
    </row>
    <row r="101">
      <c r="A101" s="2" t="n"/>
      <c r="B101" s="3" t="n"/>
      <c r="C101" s="3" t="n"/>
      <c r="D101" s="3" t="n"/>
      <c r="E101" s="3" t="n"/>
      <c r="F101" s="3" t="n"/>
      <c r="G101" s="28" t="n"/>
      <c r="H101" s="28" t="n"/>
      <c r="I101" s="33">
        <f>IF(OR(G101="",H101=""),"",NETWORKDAYS(G101,H101))</f>
        <v/>
      </c>
      <c r="J101" s="33">
        <f>IF(D101="","",IFERROR(VLOOKUP(D101,'Ressources'!$A$2:$H$101,8,FALSE),0))</f>
        <v/>
      </c>
      <c r="K101" s="34">
        <f>IF(OR(I101="",J101=""),"",IFERROR(I101/J101,0))</f>
        <v/>
      </c>
      <c r="L101" s="31" t="n"/>
      <c r="M101" s="35">
        <f>IF(OR(I101="",L101=""),"",I101*L101)</f>
        <v/>
      </c>
      <c r="N101" s="2" t="n"/>
      <c r="O101" s="14">
        <f>IF(K101="","",IF(K101&gt;1,"Surcharge",IF(K101&gt;=0.8,"À surveiller","Capacité disponible")))</f>
        <v/>
      </c>
      <c r="P101" s="10" t="n"/>
    </row>
  </sheetData>
  <autoFilter ref="A1:P101"/>
  <conditionalFormatting sqref="O2:O101">
    <cfRule type="expression" priority="1" dxfId="0" stopIfTrue="1">
      <formula>$O2="Surcharge"</formula>
    </cfRule>
    <cfRule type="expression" priority="2" dxfId="1" stopIfTrue="1">
      <formula>$O2="À surveiller"</formula>
    </cfRule>
    <cfRule type="expression" priority="3" dxfId="2" stopIfTrue="1">
      <formula>$O2="Capacité disponible"</formula>
    </cfRule>
  </conditionalFormatting>
  <conditionalFormatting sqref="K2:K101">
    <cfRule type="expression" priority="4" dxfId="0" stopIfTrue="1">
      <formula>K2&gt;1</formula>
    </cfRule>
    <cfRule type="expression" priority="5" dxfId="1" stopIfTrue="1">
      <formula>AND(K2&gt;=0.8,K2&lt;=1)</formula>
    </cfRule>
  </conditionalFormatting>
  <dataValidations count="4">
    <dataValidation sqref="N2:N101" showErrorMessage="1" showInputMessage="1" allowBlank="1" type="list">
      <formula1>"Prévu,En cours,Terminé,En attente"</formula1>
    </dataValidation>
    <dataValidation sqref="D2:D101" showErrorMessage="1" showInputMessage="1" allowBlank="1" type="list">
      <formula1>'Ressources'!$A$2:$A$101</formula1>
    </dataValidation>
    <dataValidation sqref="G2:G101" showErrorMessage="1" showInputMessage="1" allowBlank="1" type="date" operator="between">
      <formula1>DATE(2020,1,1)</formula1>
      <formula2>DATE(2100,12,31)</formula2>
    </dataValidation>
    <dataValidation sqref="H2:H101" showErrorMessage="1" showInputMessage="1" allowBlank="1" type="date" operator="between">
      <formula1>DATE(2020,1,1)</formula1>
      <formula2>DATE(2100,12,31)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7" customWidth="1" min="2" max="2"/>
    <col width="16" customWidth="1" min="3" max="3"/>
    <col width="18" customWidth="1" min="4" max="4"/>
    <col width="22" customWidth="1" min="5" max="5"/>
    <col width="28" customWidth="1" min="6" max="6"/>
    <col width="18" customWidth="1" min="7" max="7"/>
    <col width="27" customWidth="1" min="8" max="8"/>
    <col width="25" customWidth="1" min="9" max="9"/>
  </cols>
  <sheetData>
    <row r="1" ht="32" customHeight="1">
      <c r="A1" s="1" t="inlineStr">
        <is>
          <t>Ressource</t>
        </is>
      </c>
      <c r="B1" s="1" t="inlineStr">
        <is>
          <t>Fonction</t>
        </is>
      </c>
      <c r="C1" s="1" t="inlineStr">
        <is>
          <t>Ville</t>
        </is>
      </c>
      <c r="D1" s="1" t="inlineStr">
        <is>
          <t>Type de contrat</t>
        </is>
      </c>
      <c r="E1" s="1" t="inlineStr">
        <is>
          <t>Taux journalier (€ HT)</t>
        </is>
      </c>
      <c r="F1" s="1" t="inlineStr">
        <is>
          <t>Capacité hebdomadaire (jours)</t>
        </is>
      </c>
      <c r="G1" s="1" t="inlineStr">
        <is>
          <t>Disponibilité (%)</t>
        </is>
      </c>
      <c r="H1" s="1" t="inlineStr">
        <is>
          <t>Jours disponibles sur période</t>
        </is>
      </c>
      <c r="I1" s="1" t="inlineStr">
        <is>
          <t>Coût journalier chargé (€)</t>
        </is>
      </c>
    </row>
    <row r="2">
      <c r="A2" s="3" t="inlineStr">
        <is>
          <t>Camille Martin</t>
        </is>
      </c>
      <c r="B2" s="3" t="inlineStr">
        <is>
          <t>Cheffe de projet</t>
        </is>
      </c>
      <c r="C2" s="3" t="inlineStr">
        <is>
          <t>Paris</t>
        </is>
      </c>
      <c r="D2" s="3" t="inlineStr">
        <is>
          <t>CDI</t>
        </is>
      </c>
      <c r="E2" s="31" t="n">
        <v>720</v>
      </c>
      <c r="F2" s="36" t="n">
        <v>5</v>
      </c>
      <c r="G2" s="37" t="n">
        <v>1</v>
      </c>
      <c r="H2" s="29">
        <f>IF(OR(F2="",G2=""),"",F2*4.33*G2)</f>
        <v/>
      </c>
      <c r="I2" s="32">
        <f>IF(E2="","",E2*1.45)</f>
        <v/>
      </c>
    </row>
    <row r="3">
      <c r="A3" s="3" t="inlineStr">
        <is>
          <t>Julien Bernard</t>
        </is>
      </c>
      <c r="B3" s="3" t="inlineStr">
        <is>
          <t>Développeur</t>
        </is>
      </c>
      <c r="C3" s="3" t="inlineStr">
        <is>
          <t>Lyon</t>
        </is>
      </c>
      <c r="D3" s="3" t="inlineStr">
        <is>
          <t>CDI</t>
        </is>
      </c>
      <c r="E3" s="31" t="n">
        <v>650</v>
      </c>
      <c r="F3" s="36" t="n">
        <v>5</v>
      </c>
      <c r="G3" s="37" t="n">
        <v>0.9</v>
      </c>
      <c r="H3" s="33">
        <f>IF(OR(F3="",G3=""),"",F3*4.33*G3)</f>
        <v/>
      </c>
      <c r="I3" s="35">
        <f>IF(E3="","",E3*1.45)</f>
        <v/>
      </c>
    </row>
    <row r="4">
      <c r="A4" s="3" t="inlineStr">
        <is>
          <t>Léa Dubois</t>
        </is>
      </c>
      <c r="B4" s="3" t="inlineStr">
        <is>
          <t>UX/UI Designer</t>
        </is>
      </c>
      <c r="C4" s="3" t="inlineStr">
        <is>
          <t>Nantes</t>
        </is>
      </c>
      <c r="D4" s="3" t="inlineStr">
        <is>
          <t>freelance</t>
        </is>
      </c>
      <c r="E4" s="31" t="n">
        <v>600</v>
      </c>
      <c r="F4" s="36" t="n">
        <v>4.5</v>
      </c>
      <c r="G4" s="37" t="n">
        <v>0.9</v>
      </c>
      <c r="H4" s="29">
        <f>IF(OR(F4="",G4=""),"",F4*4.33*G4)</f>
        <v/>
      </c>
      <c r="I4" s="32">
        <f>IF(E4="","",E4*1.45)</f>
        <v/>
      </c>
    </row>
    <row r="5">
      <c r="A5" s="3" t="inlineStr">
        <is>
          <t>Thomas Moreau</t>
        </is>
      </c>
      <c r="B5" s="3" t="inlineStr">
        <is>
          <t>Développeur</t>
        </is>
      </c>
      <c r="C5" s="3" t="inlineStr">
        <is>
          <t>Toulouse</t>
        </is>
      </c>
      <c r="D5" s="3" t="inlineStr">
        <is>
          <t>CDI</t>
        </is>
      </c>
      <c r="E5" s="31" t="n">
        <v>640</v>
      </c>
      <c r="F5" s="36" t="n">
        <v>5</v>
      </c>
      <c r="G5" s="37" t="n">
        <v>1</v>
      </c>
      <c r="H5" s="33">
        <f>IF(OR(F5="",G5=""),"",F5*4.33*G5)</f>
        <v/>
      </c>
      <c r="I5" s="35">
        <f>IF(E5="","",E5*1.45)</f>
        <v/>
      </c>
    </row>
    <row r="6">
      <c r="A6" s="3" t="inlineStr">
        <is>
          <t>Chloé Petit</t>
        </is>
      </c>
      <c r="B6" s="3" t="inlineStr">
        <is>
          <t>Consultante RGPD</t>
        </is>
      </c>
      <c r="C6" s="3" t="inlineStr">
        <is>
          <t>Paris</t>
        </is>
      </c>
      <c r="D6" s="3" t="inlineStr">
        <is>
          <t>SASU</t>
        </is>
      </c>
      <c r="E6" s="31" t="n">
        <v>780</v>
      </c>
      <c r="F6" s="36" t="n">
        <v>4</v>
      </c>
      <c r="G6" s="37" t="n">
        <v>0.8</v>
      </c>
      <c r="H6" s="29">
        <f>IF(OR(F6="",G6=""),"",F6*4.33*G6)</f>
        <v/>
      </c>
      <c r="I6" s="32">
        <f>IF(E6="","",E6*1.45)</f>
        <v/>
      </c>
    </row>
    <row r="7">
      <c r="A7" s="3" t="inlineStr">
        <is>
          <t>Nicolas Leroy</t>
        </is>
      </c>
      <c r="B7" s="3" t="inlineStr">
        <is>
          <t>Chef de projet</t>
        </is>
      </c>
      <c r="C7" s="3" t="inlineStr">
        <is>
          <t>Lille</t>
        </is>
      </c>
      <c r="D7" s="3" t="inlineStr">
        <is>
          <t>CDI</t>
        </is>
      </c>
      <c r="E7" s="31" t="n">
        <v>760</v>
      </c>
      <c r="F7" s="36" t="n">
        <v>5</v>
      </c>
      <c r="G7" s="37" t="n">
        <v>0.9</v>
      </c>
      <c r="H7" s="33">
        <f>IF(OR(F7="",G7=""),"",F7*4.33*G7)</f>
        <v/>
      </c>
      <c r="I7" s="35">
        <f>IF(E7="","",E7*1.45)</f>
        <v/>
      </c>
    </row>
    <row r="8">
      <c r="A8" s="3" t="inlineStr">
        <is>
          <t>Manon Garcia</t>
        </is>
      </c>
      <c r="B8" s="3" t="inlineStr">
        <is>
          <t>Consultante fonctionnelle</t>
        </is>
      </c>
      <c r="C8" s="3" t="inlineStr">
        <is>
          <t>Bordeaux</t>
        </is>
      </c>
      <c r="D8" s="3" t="inlineStr">
        <is>
          <t>freelance</t>
        </is>
      </c>
      <c r="E8" s="31" t="n">
        <v>680</v>
      </c>
      <c r="F8" s="36" t="n">
        <v>5</v>
      </c>
      <c r="G8" s="37" t="n">
        <v>1</v>
      </c>
      <c r="H8" s="29">
        <f>IF(OR(F8="",G8=""),"",F8*4.33*G8)</f>
        <v/>
      </c>
      <c r="I8" s="32">
        <f>IF(E8="","",E8*1.45)</f>
        <v/>
      </c>
    </row>
    <row r="9">
      <c r="A9" s="3" t="inlineStr">
        <is>
          <t>Antoine Roux</t>
        </is>
      </c>
      <c r="B9" s="3" t="inlineStr">
        <is>
          <t>Consultant marketing</t>
        </is>
      </c>
      <c r="C9" s="3" t="inlineStr">
        <is>
          <t>Marseille</t>
        </is>
      </c>
      <c r="D9" s="3" t="inlineStr">
        <is>
          <t>EURL</t>
        </is>
      </c>
      <c r="E9" s="31" t="n">
        <v>620</v>
      </c>
      <c r="F9" s="36" t="n">
        <v>4.5</v>
      </c>
      <c r="G9" s="37" t="n">
        <v>1</v>
      </c>
      <c r="H9" s="33">
        <f>IF(OR(F9="",G9=""),"",F9*4.33*G9)</f>
        <v/>
      </c>
      <c r="I9" s="35">
        <f>IF(E9="","",E9*1.45)</f>
        <v/>
      </c>
    </row>
    <row r="10">
      <c r="A10" s="3" t="inlineStr">
        <is>
          <t>Sarah Fontaine</t>
        </is>
      </c>
      <c r="B10" s="3" t="inlineStr">
        <is>
          <t>Technicienne support</t>
        </is>
      </c>
      <c r="C10" s="3" t="inlineStr">
        <is>
          <t>Rennes</t>
        </is>
      </c>
      <c r="D10" s="3" t="inlineStr">
        <is>
          <t>CDI</t>
        </is>
      </c>
      <c r="E10" s="31" t="n">
        <v>480</v>
      </c>
      <c r="F10" s="36" t="n">
        <v>5</v>
      </c>
      <c r="G10" s="37" t="n">
        <v>0.8</v>
      </c>
      <c r="H10" s="29">
        <f>IF(OR(F10="",G10=""),"",F10*4.33*G10)</f>
        <v/>
      </c>
      <c r="I10" s="32">
        <f>IF(E10="","",E10*1.45)</f>
        <v/>
      </c>
    </row>
    <row r="11">
      <c r="A11" s="3" t="inlineStr">
        <is>
          <t>Maxime André</t>
        </is>
      </c>
      <c r="B11" s="3" t="inlineStr">
        <is>
          <t>Technicien support</t>
        </is>
      </c>
      <c r="C11" s="3" t="inlineStr">
        <is>
          <t>Montpellier</t>
        </is>
      </c>
      <c r="D11" s="3" t="inlineStr">
        <is>
          <t>CDI</t>
        </is>
      </c>
      <c r="E11" s="31" t="n">
        <v>470</v>
      </c>
      <c r="F11" s="36" t="n">
        <v>5</v>
      </c>
      <c r="G11" s="37" t="n">
        <v>1</v>
      </c>
      <c r="H11" s="33">
        <f>IF(OR(F11="",G11=""),"",F11*4.33*G11)</f>
        <v/>
      </c>
      <c r="I11" s="35">
        <f>IF(E11="","",E11*1.45)</f>
        <v/>
      </c>
    </row>
    <row r="12">
      <c r="A12" s="3" t="n"/>
      <c r="B12" s="3" t="n"/>
      <c r="C12" s="3" t="n"/>
      <c r="D12" s="3" t="n"/>
      <c r="E12" s="31" t="n"/>
      <c r="F12" s="36" t="n"/>
      <c r="G12" s="37" t="n"/>
      <c r="H12" s="29">
        <f>IF(OR(F12="",G12=""),"",F12*4.33*G12)</f>
        <v/>
      </c>
      <c r="I12" s="32">
        <f>IF(E12="","",E12*1.45)</f>
        <v/>
      </c>
    </row>
    <row r="13">
      <c r="A13" s="3" t="n"/>
      <c r="B13" s="3" t="n"/>
      <c r="C13" s="3" t="n"/>
      <c r="D13" s="3" t="n"/>
      <c r="E13" s="31" t="n"/>
      <c r="F13" s="36" t="n"/>
      <c r="G13" s="37" t="n"/>
      <c r="H13" s="33">
        <f>IF(OR(F13="",G13=""),"",F13*4.33*G13)</f>
        <v/>
      </c>
      <c r="I13" s="35">
        <f>IF(E13="","",E13*1.45)</f>
        <v/>
      </c>
    </row>
    <row r="14">
      <c r="A14" s="3" t="n"/>
      <c r="B14" s="3" t="n"/>
      <c r="C14" s="3" t="n"/>
      <c r="D14" s="3" t="n"/>
      <c r="E14" s="31" t="n"/>
      <c r="F14" s="36" t="n"/>
      <c r="G14" s="37" t="n"/>
      <c r="H14" s="29">
        <f>IF(OR(F14="",G14=""),"",F14*4.33*G14)</f>
        <v/>
      </c>
      <c r="I14" s="32">
        <f>IF(E14="","",E14*1.45)</f>
        <v/>
      </c>
    </row>
    <row r="15">
      <c r="A15" s="3" t="n"/>
      <c r="B15" s="3" t="n"/>
      <c r="C15" s="3" t="n"/>
      <c r="D15" s="3" t="n"/>
      <c r="E15" s="31" t="n"/>
      <c r="F15" s="36" t="n"/>
      <c r="G15" s="37" t="n"/>
      <c r="H15" s="33">
        <f>IF(OR(F15="",G15=""),"",F15*4.33*G15)</f>
        <v/>
      </c>
      <c r="I15" s="35">
        <f>IF(E15="","",E15*1.45)</f>
        <v/>
      </c>
    </row>
    <row r="16">
      <c r="A16" s="3" t="n"/>
      <c r="B16" s="3" t="n"/>
      <c r="C16" s="3" t="n"/>
      <c r="D16" s="3" t="n"/>
      <c r="E16" s="31" t="n"/>
      <c r="F16" s="36" t="n"/>
      <c r="G16" s="37" t="n"/>
      <c r="H16" s="29">
        <f>IF(OR(F16="",G16=""),"",F16*4.33*G16)</f>
        <v/>
      </c>
      <c r="I16" s="32">
        <f>IF(E16="","",E16*1.45)</f>
        <v/>
      </c>
    </row>
    <row r="17">
      <c r="A17" s="3" t="n"/>
      <c r="B17" s="3" t="n"/>
      <c r="C17" s="3" t="n"/>
      <c r="D17" s="3" t="n"/>
      <c r="E17" s="31" t="n"/>
      <c r="F17" s="36" t="n"/>
      <c r="G17" s="37" t="n"/>
      <c r="H17" s="33">
        <f>IF(OR(F17="",G17=""),"",F17*4.33*G17)</f>
        <v/>
      </c>
      <c r="I17" s="35">
        <f>IF(E17="","",E17*1.45)</f>
        <v/>
      </c>
    </row>
    <row r="18">
      <c r="A18" s="3" t="n"/>
      <c r="B18" s="3" t="n"/>
      <c r="C18" s="3" t="n"/>
      <c r="D18" s="3" t="n"/>
      <c r="E18" s="31" t="n"/>
      <c r="F18" s="36" t="n"/>
      <c r="G18" s="37" t="n"/>
      <c r="H18" s="29">
        <f>IF(OR(F18="",G18=""),"",F18*4.33*G18)</f>
        <v/>
      </c>
      <c r="I18" s="32">
        <f>IF(E18="","",E18*1.45)</f>
        <v/>
      </c>
    </row>
    <row r="19">
      <c r="A19" s="3" t="n"/>
      <c r="B19" s="3" t="n"/>
      <c r="C19" s="3" t="n"/>
      <c r="D19" s="3" t="n"/>
      <c r="E19" s="31" t="n"/>
      <c r="F19" s="36" t="n"/>
      <c r="G19" s="37" t="n"/>
      <c r="H19" s="33">
        <f>IF(OR(F19="",G19=""),"",F19*4.33*G19)</f>
        <v/>
      </c>
      <c r="I19" s="35">
        <f>IF(E19="","",E19*1.45)</f>
        <v/>
      </c>
    </row>
    <row r="20">
      <c r="A20" s="3" t="n"/>
      <c r="B20" s="3" t="n"/>
      <c r="C20" s="3" t="n"/>
      <c r="D20" s="3" t="n"/>
      <c r="E20" s="31" t="n"/>
      <c r="F20" s="36" t="n"/>
      <c r="G20" s="37" t="n"/>
      <c r="H20" s="29">
        <f>IF(OR(F20="",G20=""),"",F20*4.33*G20)</f>
        <v/>
      </c>
      <c r="I20" s="32">
        <f>IF(E20="","",E20*1.45)</f>
        <v/>
      </c>
    </row>
    <row r="21">
      <c r="A21" s="3" t="n"/>
      <c r="B21" s="3" t="n"/>
      <c r="C21" s="3" t="n"/>
      <c r="D21" s="3" t="n"/>
      <c r="E21" s="31" t="n"/>
      <c r="F21" s="36" t="n"/>
      <c r="G21" s="37" t="n"/>
      <c r="H21" s="33">
        <f>IF(OR(F21="",G21=""),"",F21*4.33*G21)</f>
        <v/>
      </c>
      <c r="I21" s="35">
        <f>IF(E21="","",E21*1.45)</f>
        <v/>
      </c>
    </row>
    <row r="22">
      <c r="A22" s="3" t="n"/>
      <c r="B22" s="3" t="n"/>
      <c r="C22" s="3" t="n"/>
      <c r="D22" s="3" t="n"/>
      <c r="E22" s="31" t="n"/>
      <c r="F22" s="36" t="n"/>
      <c r="G22" s="37" t="n"/>
      <c r="H22" s="29">
        <f>IF(OR(F22="",G22=""),"",F22*4.33*G22)</f>
        <v/>
      </c>
      <c r="I22" s="32">
        <f>IF(E22="","",E22*1.45)</f>
        <v/>
      </c>
    </row>
    <row r="23">
      <c r="A23" s="3" t="n"/>
      <c r="B23" s="3" t="n"/>
      <c r="C23" s="3" t="n"/>
      <c r="D23" s="3" t="n"/>
      <c r="E23" s="31" t="n"/>
      <c r="F23" s="36" t="n"/>
      <c r="G23" s="37" t="n"/>
      <c r="H23" s="33">
        <f>IF(OR(F23="",G23=""),"",F23*4.33*G23)</f>
        <v/>
      </c>
      <c r="I23" s="35">
        <f>IF(E23="","",E23*1.45)</f>
        <v/>
      </c>
    </row>
    <row r="24">
      <c r="A24" s="3" t="n"/>
      <c r="B24" s="3" t="n"/>
      <c r="C24" s="3" t="n"/>
      <c r="D24" s="3" t="n"/>
      <c r="E24" s="31" t="n"/>
      <c r="F24" s="36" t="n"/>
      <c r="G24" s="37" t="n"/>
      <c r="H24" s="29">
        <f>IF(OR(F24="",G24=""),"",F24*4.33*G24)</f>
        <v/>
      </c>
      <c r="I24" s="32">
        <f>IF(E24="","",E24*1.45)</f>
        <v/>
      </c>
    </row>
    <row r="25">
      <c r="A25" s="3" t="n"/>
      <c r="B25" s="3" t="n"/>
      <c r="C25" s="3" t="n"/>
      <c r="D25" s="3" t="n"/>
      <c r="E25" s="31" t="n"/>
      <c r="F25" s="36" t="n"/>
      <c r="G25" s="37" t="n"/>
      <c r="H25" s="33">
        <f>IF(OR(F25="",G25=""),"",F25*4.33*G25)</f>
        <v/>
      </c>
      <c r="I25" s="35">
        <f>IF(E25="","",E25*1.45)</f>
        <v/>
      </c>
    </row>
    <row r="26">
      <c r="A26" s="3" t="n"/>
      <c r="B26" s="3" t="n"/>
      <c r="C26" s="3" t="n"/>
      <c r="D26" s="3" t="n"/>
      <c r="E26" s="31" t="n"/>
      <c r="F26" s="36" t="n"/>
      <c r="G26" s="37" t="n"/>
      <c r="H26" s="29">
        <f>IF(OR(F26="",G26=""),"",F26*4.33*G26)</f>
        <v/>
      </c>
      <c r="I26" s="32">
        <f>IF(E26="","",E26*1.45)</f>
        <v/>
      </c>
    </row>
    <row r="27">
      <c r="A27" s="3" t="n"/>
      <c r="B27" s="3" t="n"/>
      <c r="C27" s="3" t="n"/>
      <c r="D27" s="3" t="n"/>
      <c r="E27" s="31" t="n"/>
      <c r="F27" s="36" t="n"/>
      <c r="G27" s="37" t="n"/>
      <c r="H27" s="33">
        <f>IF(OR(F27="",G27=""),"",F27*4.33*G27)</f>
        <v/>
      </c>
      <c r="I27" s="35">
        <f>IF(E27="","",E27*1.45)</f>
        <v/>
      </c>
    </row>
    <row r="28">
      <c r="A28" s="3" t="n"/>
      <c r="B28" s="3" t="n"/>
      <c r="C28" s="3" t="n"/>
      <c r="D28" s="3" t="n"/>
      <c r="E28" s="31" t="n"/>
      <c r="F28" s="36" t="n"/>
      <c r="G28" s="37" t="n"/>
      <c r="H28" s="29">
        <f>IF(OR(F28="",G28=""),"",F28*4.33*G28)</f>
        <v/>
      </c>
      <c r="I28" s="32">
        <f>IF(E28="","",E28*1.45)</f>
        <v/>
      </c>
    </row>
    <row r="29">
      <c r="A29" s="3" t="n"/>
      <c r="B29" s="3" t="n"/>
      <c r="C29" s="3" t="n"/>
      <c r="D29" s="3" t="n"/>
      <c r="E29" s="31" t="n"/>
      <c r="F29" s="36" t="n"/>
      <c r="G29" s="37" t="n"/>
      <c r="H29" s="33">
        <f>IF(OR(F29="",G29=""),"",F29*4.33*G29)</f>
        <v/>
      </c>
      <c r="I29" s="35">
        <f>IF(E29="","",E29*1.45)</f>
        <v/>
      </c>
    </row>
    <row r="30">
      <c r="A30" s="3" t="n"/>
      <c r="B30" s="3" t="n"/>
      <c r="C30" s="3" t="n"/>
      <c r="D30" s="3" t="n"/>
      <c r="E30" s="31" t="n"/>
      <c r="F30" s="36" t="n"/>
      <c r="G30" s="37" t="n"/>
      <c r="H30" s="29">
        <f>IF(OR(F30="",G30=""),"",F30*4.33*G30)</f>
        <v/>
      </c>
      <c r="I30" s="32">
        <f>IF(E30="","",E30*1.45)</f>
        <v/>
      </c>
    </row>
    <row r="31">
      <c r="A31" s="3" t="n"/>
      <c r="B31" s="3" t="n"/>
      <c r="C31" s="3" t="n"/>
      <c r="D31" s="3" t="n"/>
      <c r="E31" s="31" t="n"/>
      <c r="F31" s="36" t="n"/>
      <c r="G31" s="37" t="n"/>
      <c r="H31" s="33">
        <f>IF(OR(F31="",G31=""),"",F31*4.33*G31)</f>
        <v/>
      </c>
      <c r="I31" s="35">
        <f>IF(E31="","",E31*1.45)</f>
        <v/>
      </c>
    </row>
    <row r="32">
      <c r="A32" s="3" t="n"/>
      <c r="B32" s="3" t="n"/>
      <c r="C32" s="3" t="n"/>
      <c r="D32" s="3" t="n"/>
      <c r="E32" s="31" t="n"/>
      <c r="F32" s="36" t="n"/>
      <c r="G32" s="37" t="n"/>
      <c r="H32" s="29">
        <f>IF(OR(F32="",G32=""),"",F32*4.33*G32)</f>
        <v/>
      </c>
      <c r="I32" s="32">
        <f>IF(E32="","",E32*1.45)</f>
        <v/>
      </c>
    </row>
    <row r="33">
      <c r="A33" s="3" t="n"/>
      <c r="B33" s="3" t="n"/>
      <c r="C33" s="3" t="n"/>
      <c r="D33" s="3" t="n"/>
      <c r="E33" s="31" t="n"/>
      <c r="F33" s="36" t="n"/>
      <c r="G33" s="37" t="n"/>
      <c r="H33" s="33">
        <f>IF(OR(F33="",G33=""),"",F33*4.33*G33)</f>
        <v/>
      </c>
      <c r="I33" s="35">
        <f>IF(E33="","",E33*1.45)</f>
        <v/>
      </c>
    </row>
    <row r="34">
      <c r="A34" s="3" t="n"/>
      <c r="B34" s="3" t="n"/>
      <c r="C34" s="3" t="n"/>
      <c r="D34" s="3" t="n"/>
      <c r="E34" s="31" t="n"/>
      <c r="F34" s="36" t="n"/>
      <c r="G34" s="37" t="n"/>
      <c r="H34" s="29">
        <f>IF(OR(F34="",G34=""),"",F34*4.33*G34)</f>
        <v/>
      </c>
      <c r="I34" s="32">
        <f>IF(E34="","",E34*1.45)</f>
        <v/>
      </c>
    </row>
    <row r="35">
      <c r="A35" s="3" t="n"/>
      <c r="B35" s="3" t="n"/>
      <c r="C35" s="3" t="n"/>
      <c r="D35" s="3" t="n"/>
      <c r="E35" s="31" t="n"/>
      <c r="F35" s="36" t="n"/>
      <c r="G35" s="37" t="n"/>
      <c r="H35" s="33">
        <f>IF(OR(F35="",G35=""),"",F35*4.33*G35)</f>
        <v/>
      </c>
      <c r="I35" s="35">
        <f>IF(E35="","",E35*1.45)</f>
        <v/>
      </c>
    </row>
    <row r="36">
      <c r="A36" s="3" t="n"/>
      <c r="B36" s="3" t="n"/>
      <c r="C36" s="3" t="n"/>
      <c r="D36" s="3" t="n"/>
      <c r="E36" s="31" t="n"/>
      <c r="F36" s="36" t="n"/>
      <c r="G36" s="37" t="n"/>
      <c r="H36" s="29">
        <f>IF(OR(F36="",G36=""),"",F36*4.33*G36)</f>
        <v/>
      </c>
      <c r="I36" s="32">
        <f>IF(E36="","",E36*1.45)</f>
        <v/>
      </c>
    </row>
    <row r="37">
      <c r="A37" s="3" t="n"/>
      <c r="B37" s="3" t="n"/>
      <c r="C37" s="3" t="n"/>
      <c r="D37" s="3" t="n"/>
      <c r="E37" s="31" t="n"/>
      <c r="F37" s="36" t="n"/>
      <c r="G37" s="37" t="n"/>
      <c r="H37" s="33">
        <f>IF(OR(F37="",G37=""),"",F37*4.33*G37)</f>
        <v/>
      </c>
      <c r="I37" s="35">
        <f>IF(E37="","",E37*1.45)</f>
        <v/>
      </c>
    </row>
    <row r="38">
      <c r="A38" s="3" t="n"/>
      <c r="B38" s="3" t="n"/>
      <c r="C38" s="3" t="n"/>
      <c r="D38" s="3" t="n"/>
      <c r="E38" s="31" t="n"/>
      <c r="F38" s="36" t="n"/>
      <c r="G38" s="37" t="n"/>
      <c r="H38" s="29">
        <f>IF(OR(F38="",G38=""),"",F38*4.33*G38)</f>
        <v/>
      </c>
      <c r="I38" s="32">
        <f>IF(E38="","",E38*1.45)</f>
        <v/>
      </c>
    </row>
    <row r="39">
      <c r="A39" s="3" t="n"/>
      <c r="B39" s="3" t="n"/>
      <c r="C39" s="3" t="n"/>
      <c r="D39" s="3" t="n"/>
      <c r="E39" s="31" t="n"/>
      <c r="F39" s="36" t="n"/>
      <c r="G39" s="37" t="n"/>
      <c r="H39" s="33">
        <f>IF(OR(F39="",G39=""),"",F39*4.33*G39)</f>
        <v/>
      </c>
      <c r="I39" s="35">
        <f>IF(E39="","",E39*1.45)</f>
        <v/>
      </c>
    </row>
    <row r="40">
      <c r="A40" s="3" t="n"/>
      <c r="B40" s="3" t="n"/>
      <c r="C40" s="3" t="n"/>
      <c r="D40" s="3" t="n"/>
      <c r="E40" s="31" t="n"/>
      <c r="F40" s="36" t="n"/>
      <c r="G40" s="37" t="n"/>
      <c r="H40" s="29">
        <f>IF(OR(F40="",G40=""),"",F40*4.33*G40)</f>
        <v/>
      </c>
      <c r="I40" s="32">
        <f>IF(E40="","",E40*1.45)</f>
        <v/>
      </c>
    </row>
    <row r="41">
      <c r="A41" s="3" t="n"/>
      <c r="B41" s="3" t="n"/>
      <c r="C41" s="3" t="n"/>
      <c r="D41" s="3" t="n"/>
      <c r="E41" s="31" t="n"/>
      <c r="F41" s="36" t="n"/>
      <c r="G41" s="37" t="n"/>
      <c r="H41" s="33">
        <f>IF(OR(F41="",G41=""),"",F41*4.33*G41)</f>
        <v/>
      </c>
      <c r="I41" s="35">
        <f>IF(E41="","",E41*1.45)</f>
        <v/>
      </c>
    </row>
    <row r="42">
      <c r="A42" s="3" t="n"/>
      <c r="B42" s="3" t="n"/>
      <c r="C42" s="3" t="n"/>
      <c r="D42" s="3" t="n"/>
      <c r="E42" s="31" t="n"/>
      <c r="F42" s="36" t="n"/>
      <c r="G42" s="37" t="n"/>
      <c r="H42" s="29">
        <f>IF(OR(F42="",G42=""),"",F42*4.33*G42)</f>
        <v/>
      </c>
      <c r="I42" s="32">
        <f>IF(E42="","",E42*1.45)</f>
        <v/>
      </c>
    </row>
    <row r="43">
      <c r="A43" s="3" t="n"/>
      <c r="B43" s="3" t="n"/>
      <c r="C43" s="3" t="n"/>
      <c r="D43" s="3" t="n"/>
      <c r="E43" s="31" t="n"/>
      <c r="F43" s="36" t="n"/>
      <c r="G43" s="37" t="n"/>
      <c r="H43" s="33">
        <f>IF(OR(F43="",G43=""),"",F43*4.33*G43)</f>
        <v/>
      </c>
      <c r="I43" s="35">
        <f>IF(E43="","",E43*1.45)</f>
        <v/>
      </c>
    </row>
    <row r="44">
      <c r="A44" s="3" t="n"/>
      <c r="B44" s="3" t="n"/>
      <c r="C44" s="3" t="n"/>
      <c r="D44" s="3" t="n"/>
      <c r="E44" s="31" t="n"/>
      <c r="F44" s="36" t="n"/>
      <c r="G44" s="37" t="n"/>
      <c r="H44" s="29">
        <f>IF(OR(F44="",G44=""),"",F44*4.33*G44)</f>
        <v/>
      </c>
      <c r="I44" s="32">
        <f>IF(E44="","",E44*1.45)</f>
        <v/>
      </c>
    </row>
    <row r="45">
      <c r="A45" s="3" t="n"/>
      <c r="B45" s="3" t="n"/>
      <c r="C45" s="3" t="n"/>
      <c r="D45" s="3" t="n"/>
      <c r="E45" s="31" t="n"/>
      <c r="F45" s="36" t="n"/>
      <c r="G45" s="37" t="n"/>
      <c r="H45" s="33">
        <f>IF(OR(F45="",G45=""),"",F45*4.33*G45)</f>
        <v/>
      </c>
      <c r="I45" s="35">
        <f>IF(E45="","",E45*1.45)</f>
        <v/>
      </c>
    </row>
    <row r="46">
      <c r="A46" s="3" t="n"/>
      <c r="B46" s="3" t="n"/>
      <c r="C46" s="3" t="n"/>
      <c r="D46" s="3" t="n"/>
      <c r="E46" s="31" t="n"/>
      <c r="F46" s="36" t="n"/>
      <c r="G46" s="37" t="n"/>
      <c r="H46" s="29">
        <f>IF(OR(F46="",G46=""),"",F46*4.33*G46)</f>
        <v/>
      </c>
      <c r="I46" s="32">
        <f>IF(E46="","",E46*1.45)</f>
        <v/>
      </c>
    </row>
    <row r="47">
      <c r="A47" s="3" t="n"/>
      <c r="B47" s="3" t="n"/>
      <c r="C47" s="3" t="n"/>
      <c r="D47" s="3" t="n"/>
      <c r="E47" s="31" t="n"/>
      <c r="F47" s="36" t="n"/>
      <c r="G47" s="37" t="n"/>
      <c r="H47" s="33">
        <f>IF(OR(F47="",G47=""),"",F47*4.33*G47)</f>
        <v/>
      </c>
      <c r="I47" s="35">
        <f>IF(E47="","",E47*1.45)</f>
        <v/>
      </c>
    </row>
    <row r="48">
      <c r="A48" s="3" t="n"/>
      <c r="B48" s="3" t="n"/>
      <c r="C48" s="3" t="n"/>
      <c r="D48" s="3" t="n"/>
      <c r="E48" s="31" t="n"/>
      <c r="F48" s="36" t="n"/>
      <c r="G48" s="37" t="n"/>
      <c r="H48" s="29">
        <f>IF(OR(F48="",G48=""),"",F48*4.33*G48)</f>
        <v/>
      </c>
      <c r="I48" s="32">
        <f>IF(E48="","",E48*1.45)</f>
        <v/>
      </c>
    </row>
    <row r="49">
      <c r="A49" s="3" t="n"/>
      <c r="B49" s="3" t="n"/>
      <c r="C49" s="3" t="n"/>
      <c r="D49" s="3" t="n"/>
      <c r="E49" s="31" t="n"/>
      <c r="F49" s="36" t="n"/>
      <c r="G49" s="37" t="n"/>
      <c r="H49" s="33">
        <f>IF(OR(F49="",G49=""),"",F49*4.33*G49)</f>
        <v/>
      </c>
      <c r="I49" s="35">
        <f>IF(E49="","",E49*1.45)</f>
        <v/>
      </c>
    </row>
    <row r="50">
      <c r="A50" s="3" t="n"/>
      <c r="B50" s="3" t="n"/>
      <c r="C50" s="3" t="n"/>
      <c r="D50" s="3" t="n"/>
      <c r="E50" s="31" t="n"/>
      <c r="F50" s="36" t="n"/>
      <c r="G50" s="37" t="n"/>
      <c r="H50" s="29">
        <f>IF(OR(F50="",G50=""),"",F50*4.33*G50)</f>
        <v/>
      </c>
      <c r="I50" s="32">
        <f>IF(E50="","",E50*1.45)</f>
        <v/>
      </c>
    </row>
    <row r="51">
      <c r="A51" s="3" t="n"/>
      <c r="B51" s="3" t="n"/>
      <c r="C51" s="3" t="n"/>
      <c r="D51" s="3" t="n"/>
      <c r="E51" s="31" t="n"/>
      <c r="F51" s="36" t="n"/>
      <c r="G51" s="37" t="n"/>
      <c r="H51" s="33">
        <f>IF(OR(F51="",G51=""),"",F51*4.33*G51)</f>
        <v/>
      </c>
      <c r="I51" s="35">
        <f>IF(E51="","",E51*1.45)</f>
        <v/>
      </c>
    </row>
    <row r="52">
      <c r="A52" s="3" t="n"/>
      <c r="B52" s="3" t="n"/>
      <c r="C52" s="3" t="n"/>
      <c r="D52" s="3" t="n"/>
      <c r="E52" s="31" t="n"/>
      <c r="F52" s="36" t="n"/>
      <c r="G52" s="37" t="n"/>
      <c r="H52" s="29">
        <f>IF(OR(F52="",G52=""),"",F52*4.33*G52)</f>
        <v/>
      </c>
      <c r="I52" s="32">
        <f>IF(E52="","",E52*1.45)</f>
        <v/>
      </c>
    </row>
    <row r="53">
      <c r="A53" s="3" t="n"/>
      <c r="B53" s="3" t="n"/>
      <c r="C53" s="3" t="n"/>
      <c r="D53" s="3" t="n"/>
      <c r="E53" s="31" t="n"/>
      <c r="F53" s="36" t="n"/>
      <c r="G53" s="37" t="n"/>
      <c r="H53" s="33">
        <f>IF(OR(F53="",G53=""),"",F53*4.33*G53)</f>
        <v/>
      </c>
      <c r="I53" s="35">
        <f>IF(E53="","",E53*1.45)</f>
        <v/>
      </c>
    </row>
    <row r="54">
      <c r="A54" s="3" t="n"/>
      <c r="B54" s="3" t="n"/>
      <c r="C54" s="3" t="n"/>
      <c r="D54" s="3" t="n"/>
      <c r="E54" s="31" t="n"/>
      <c r="F54" s="36" t="n"/>
      <c r="G54" s="37" t="n"/>
      <c r="H54" s="29">
        <f>IF(OR(F54="",G54=""),"",F54*4.33*G54)</f>
        <v/>
      </c>
      <c r="I54" s="32">
        <f>IF(E54="","",E54*1.45)</f>
        <v/>
      </c>
    </row>
    <row r="55">
      <c r="A55" s="3" t="n"/>
      <c r="B55" s="3" t="n"/>
      <c r="C55" s="3" t="n"/>
      <c r="D55" s="3" t="n"/>
      <c r="E55" s="31" t="n"/>
      <c r="F55" s="36" t="n"/>
      <c r="G55" s="37" t="n"/>
      <c r="H55" s="33">
        <f>IF(OR(F55="",G55=""),"",F55*4.33*G55)</f>
        <v/>
      </c>
      <c r="I55" s="35">
        <f>IF(E55="","",E55*1.45)</f>
        <v/>
      </c>
    </row>
    <row r="56">
      <c r="A56" s="3" t="n"/>
      <c r="B56" s="3" t="n"/>
      <c r="C56" s="3" t="n"/>
      <c r="D56" s="3" t="n"/>
      <c r="E56" s="31" t="n"/>
      <c r="F56" s="36" t="n"/>
      <c r="G56" s="37" t="n"/>
      <c r="H56" s="29">
        <f>IF(OR(F56="",G56=""),"",F56*4.33*G56)</f>
        <v/>
      </c>
      <c r="I56" s="32">
        <f>IF(E56="","",E56*1.45)</f>
        <v/>
      </c>
    </row>
    <row r="57">
      <c r="A57" s="3" t="n"/>
      <c r="B57" s="3" t="n"/>
      <c r="C57" s="3" t="n"/>
      <c r="D57" s="3" t="n"/>
      <c r="E57" s="31" t="n"/>
      <c r="F57" s="36" t="n"/>
      <c r="G57" s="37" t="n"/>
      <c r="H57" s="33">
        <f>IF(OR(F57="",G57=""),"",F57*4.33*G57)</f>
        <v/>
      </c>
      <c r="I57" s="35">
        <f>IF(E57="","",E57*1.45)</f>
        <v/>
      </c>
    </row>
    <row r="58">
      <c r="A58" s="3" t="n"/>
      <c r="B58" s="3" t="n"/>
      <c r="C58" s="3" t="n"/>
      <c r="D58" s="3" t="n"/>
      <c r="E58" s="31" t="n"/>
      <c r="F58" s="36" t="n"/>
      <c r="G58" s="37" t="n"/>
      <c r="H58" s="29">
        <f>IF(OR(F58="",G58=""),"",F58*4.33*G58)</f>
        <v/>
      </c>
      <c r="I58" s="32">
        <f>IF(E58="","",E58*1.45)</f>
        <v/>
      </c>
    </row>
    <row r="59">
      <c r="A59" s="3" t="n"/>
      <c r="B59" s="3" t="n"/>
      <c r="C59" s="3" t="n"/>
      <c r="D59" s="3" t="n"/>
      <c r="E59" s="31" t="n"/>
      <c r="F59" s="36" t="n"/>
      <c r="G59" s="37" t="n"/>
      <c r="H59" s="33">
        <f>IF(OR(F59="",G59=""),"",F59*4.33*G59)</f>
        <v/>
      </c>
      <c r="I59" s="35">
        <f>IF(E59="","",E59*1.45)</f>
        <v/>
      </c>
    </row>
    <row r="60">
      <c r="A60" s="3" t="n"/>
      <c r="B60" s="3" t="n"/>
      <c r="C60" s="3" t="n"/>
      <c r="D60" s="3" t="n"/>
      <c r="E60" s="31" t="n"/>
      <c r="F60" s="36" t="n"/>
      <c r="G60" s="37" t="n"/>
      <c r="H60" s="29">
        <f>IF(OR(F60="",G60=""),"",F60*4.33*G60)</f>
        <v/>
      </c>
      <c r="I60" s="32">
        <f>IF(E60="","",E60*1.45)</f>
        <v/>
      </c>
    </row>
    <row r="61">
      <c r="A61" s="3" t="n"/>
      <c r="B61" s="3" t="n"/>
      <c r="C61" s="3" t="n"/>
      <c r="D61" s="3" t="n"/>
      <c r="E61" s="31" t="n"/>
      <c r="F61" s="36" t="n"/>
      <c r="G61" s="37" t="n"/>
      <c r="H61" s="33">
        <f>IF(OR(F61="",G61=""),"",F61*4.33*G61)</f>
        <v/>
      </c>
      <c r="I61" s="35">
        <f>IF(E61="","",E61*1.45)</f>
        <v/>
      </c>
    </row>
    <row r="62">
      <c r="A62" s="3" t="n"/>
      <c r="B62" s="3" t="n"/>
      <c r="C62" s="3" t="n"/>
      <c r="D62" s="3" t="n"/>
      <c r="E62" s="31" t="n"/>
      <c r="F62" s="36" t="n"/>
      <c r="G62" s="37" t="n"/>
      <c r="H62" s="29">
        <f>IF(OR(F62="",G62=""),"",F62*4.33*G62)</f>
        <v/>
      </c>
      <c r="I62" s="32">
        <f>IF(E62="","",E62*1.45)</f>
        <v/>
      </c>
    </row>
    <row r="63">
      <c r="A63" s="3" t="n"/>
      <c r="B63" s="3" t="n"/>
      <c r="C63" s="3" t="n"/>
      <c r="D63" s="3" t="n"/>
      <c r="E63" s="31" t="n"/>
      <c r="F63" s="36" t="n"/>
      <c r="G63" s="37" t="n"/>
      <c r="H63" s="33">
        <f>IF(OR(F63="",G63=""),"",F63*4.33*G63)</f>
        <v/>
      </c>
      <c r="I63" s="35">
        <f>IF(E63="","",E63*1.45)</f>
        <v/>
      </c>
    </row>
    <row r="64">
      <c r="A64" s="3" t="n"/>
      <c r="B64" s="3" t="n"/>
      <c r="C64" s="3" t="n"/>
      <c r="D64" s="3" t="n"/>
      <c r="E64" s="31" t="n"/>
      <c r="F64" s="36" t="n"/>
      <c r="G64" s="37" t="n"/>
      <c r="H64" s="29">
        <f>IF(OR(F64="",G64=""),"",F64*4.33*G64)</f>
        <v/>
      </c>
      <c r="I64" s="32">
        <f>IF(E64="","",E64*1.45)</f>
        <v/>
      </c>
    </row>
    <row r="65">
      <c r="A65" s="3" t="n"/>
      <c r="B65" s="3" t="n"/>
      <c r="C65" s="3" t="n"/>
      <c r="D65" s="3" t="n"/>
      <c r="E65" s="31" t="n"/>
      <c r="F65" s="36" t="n"/>
      <c r="G65" s="37" t="n"/>
      <c r="H65" s="33">
        <f>IF(OR(F65="",G65=""),"",F65*4.33*G65)</f>
        <v/>
      </c>
      <c r="I65" s="35">
        <f>IF(E65="","",E65*1.45)</f>
        <v/>
      </c>
    </row>
    <row r="66">
      <c r="A66" s="3" t="n"/>
      <c r="B66" s="3" t="n"/>
      <c r="C66" s="3" t="n"/>
      <c r="D66" s="3" t="n"/>
      <c r="E66" s="31" t="n"/>
      <c r="F66" s="36" t="n"/>
      <c r="G66" s="37" t="n"/>
      <c r="H66" s="29">
        <f>IF(OR(F66="",G66=""),"",F66*4.33*G66)</f>
        <v/>
      </c>
      <c r="I66" s="32">
        <f>IF(E66="","",E66*1.45)</f>
        <v/>
      </c>
    </row>
    <row r="67">
      <c r="A67" s="3" t="n"/>
      <c r="B67" s="3" t="n"/>
      <c r="C67" s="3" t="n"/>
      <c r="D67" s="3" t="n"/>
      <c r="E67" s="31" t="n"/>
      <c r="F67" s="36" t="n"/>
      <c r="G67" s="37" t="n"/>
      <c r="H67" s="33">
        <f>IF(OR(F67="",G67=""),"",F67*4.33*G67)</f>
        <v/>
      </c>
      <c r="I67" s="35">
        <f>IF(E67="","",E67*1.45)</f>
        <v/>
      </c>
    </row>
    <row r="68">
      <c r="A68" s="3" t="n"/>
      <c r="B68" s="3" t="n"/>
      <c r="C68" s="3" t="n"/>
      <c r="D68" s="3" t="n"/>
      <c r="E68" s="31" t="n"/>
      <c r="F68" s="36" t="n"/>
      <c r="G68" s="37" t="n"/>
      <c r="H68" s="29">
        <f>IF(OR(F68="",G68=""),"",F68*4.33*G68)</f>
        <v/>
      </c>
      <c r="I68" s="32">
        <f>IF(E68="","",E68*1.45)</f>
        <v/>
      </c>
    </row>
    <row r="69">
      <c r="A69" s="3" t="n"/>
      <c r="B69" s="3" t="n"/>
      <c r="C69" s="3" t="n"/>
      <c r="D69" s="3" t="n"/>
      <c r="E69" s="31" t="n"/>
      <c r="F69" s="36" t="n"/>
      <c r="G69" s="37" t="n"/>
      <c r="H69" s="33">
        <f>IF(OR(F69="",G69=""),"",F69*4.33*G69)</f>
        <v/>
      </c>
      <c r="I69" s="35">
        <f>IF(E69="","",E69*1.45)</f>
        <v/>
      </c>
    </row>
    <row r="70">
      <c r="A70" s="3" t="n"/>
      <c r="B70" s="3" t="n"/>
      <c r="C70" s="3" t="n"/>
      <c r="D70" s="3" t="n"/>
      <c r="E70" s="31" t="n"/>
      <c r="F70" s="36" t="n"/>
      <c r="G70" s="37" t="n"/>
      <c r="H70" s="29">
        <f>IF(OR(F70="",G70=""),"",F70*4.33*G70)</f>
        <v/>
      </c>
      <c r="I70" s="32">
        <f>IF(E70="","",E70*1.45)</f>
        <v/>
      </c>
    </row>
    <row r="71">
      <c r="A71" s="3" t="n"/>
      <c r="B71" s="3" t="n"/>
      <c r="C71" s="3" t="n"/>
      <c r="D71" s="3" t="n"/>
      <c r="E71" s="31" t="n"/>
      <c r="F71" s="36" t="n"/>
      <c r="G71" s="37" t="n"/>
      <c r="H71" s="33">
        <f>IF(OR(F71="",G71=""),"",F71*4.33*G71)</f>
        <v/>
      </c>
      <c r="I71" s="35">
        <f>IF(E71="","",E71*1.45)</f>
        <v/>
      </c>
    </row>
    <row r="72">
      <c r="A72" s="3" t="n"/>
      <c r="B72" s="3" t="n"/>
      <c r="C72" s="3" t="n"/>
      <c r="D72" s="3" t="n"/>
      <c r="E72" s="31" t="n"/>
      <c r="F72" s="36" t="n"/>
      <c r="G72" s="37" t="n"/>
      <c r="H72" s="29">
        <f>IF(OR(F72="",G72=""),"",F72*4.33*G72)</f>
        <v/>
      </c>
      <c r="I72" s="32">
        <f>IF(E72="","",E72*1.45)</f>
        <v/>
      </c>
    </row>
    <row r="73">
      <c r="A73" s="3" t="n"/>
      <c r="B73" s="3" t="n"/>
      <c r="C73" s="3" t="n"/>
      <c r="D73" s="3" t="n"/>
      <c r="E73" s="31" t="n"/>
      <c r="F73" s="36" t="n"/>
      <c r="G73" s="37" t="n"/>
      <c r="H73" s="33">
        <f>IF(OR(F73="",G73=""),"",F73*4.33*G73)</f>
        <v/>
      </c>
      <c r="I73" s="35">
        <f>IF(E73="","",E73*1.45)</f>
        <v/>
      </c>
    </row>
    <row r="74">
      <c r="A74" s="3" t="n"/>
      <c r="B74" s="3" t="n"/>
      <c r="C74" s="3" t="n"/>
      <c r="D74" s="3" t="n"/>
      <c r="E74" s="31" t="n"/>
      <c r="F74" s="36" t="n"/>
      <c r="G74" s="37" t="n"/>
      <c r="H74" s="29">
        <f>IF(OR(F74="",G74=""),"",F74*4.33*G74)</f>
        <v/>
      </c>
      <c r="I74" s="32">
        <f>IF(E74="","",E74*1.45)</f>
        <v/>
      </c>
    </row>
    <row r="75">
      <c r="A75" s="3" t="n"/>
      <c r="B75" s="3" t="n"/>
      <c r="C75" s="3" t="n"/>
      <c r="D75" s="3" t="n"/>
      <c r="E75" s="31" t="n"/>
      <c r="F75" s="36" t="n"/>
      <c r="G75" s="37" t="n"/>
      <c r="H75" s="33">
        <f>IF(OR(F75="",G75=""),"",F75*4.33*G75)</f>
        <v/>
      </c>
      <c r="I75" s="35">
        <f>IF(E75="","",E75*1.45)</f>
        <v/>
      </c>
    </row>
    <row r="76">
      <c r="A76" s="3" t="n"/>
      <c r="B76" s="3" t="n"/>
      <c r="C76" s="3" t="n"/>
      <c r="D76" s="3" t="n"/>
      <c r="E76" s="31" t="n"/>
      <c r="F76" s="36" t="n"/>
      <c r="G76" s="37" t="n"/>
      <c r="H76" s="29">
        <f>IF(OR(F76="",G76=""),"",F76*4.33*G76)</f>
        <v/>
      </c>
      <c r="I76" s="32">
        <f>IF(E76="","",E76*1.45)</f>
        <v/>
      </c>
    </row>
    <row r="77">
      <c r="A77" s="3" t="n"/>
      <c r="B77" s="3" t="n"/>
      <c r="C77" s="3" t="n"/>
      <c r="D77" s="3" t="n"/>
      <c r="E77" s="31" t="n"/>
      <c r="F77" s="36" t="n"/>
      <c r="G77" s="37" t="n"/>
      <c r="H77" s="33">
        <f>IF(OR(F77="",G77=""),"",F77*4.33*G77)</f>
        <v/>
      </c>
      <c r="I77" s="35">
        <f>IF(E77="","",E77*1.45)</f>
        <v/>
      </c>
    </row>
    <row r="78">
      <c r="A78" s="3" t="n"/>
      <c r="B78" s="3" t="n"/>
      <c r="C78" s="3" t="n"/>
      <c r="D78" s="3" t="n"/>
      <c r="E78" s="31" t="n"/>
      <c r="F78" s="36" t="n"/>
      <c r="G78" s="37" t="n"/>
      <c r="H78" s="29">
        <f>IF(OR(F78="",G78=""),"",F78*4.33*G78)</f>
        <v/>
      </c>
      <c r="I78" s="32">
        <f>IF(E78="","",E78*1.45)</f>
        <v/>
      </c>
    </row>
    <row r="79">
      <c r="A79" s="3" t="n"/>
      <c r="B79" s="3" t="n"/>
      <c r="C79" s="3" t="n"/>
      <c r="D79" s="3" t="n"/>
      <c r="E79" s="31" t="n"/>
      <c r="F79" s="36" t="n"/>
      <c r="G79" s="37" t="n"/>
      <c r="H79" s="33">
        <f>IF(OR(F79="",G79=""),"",F79*4.33*G79)</f>
        <v/>
      </c>
      <c r="I79" s="35">
        <f>IF(E79="","",E79*1.45)</f>
        <v/>
      </c>
    </row>
    <row r="80">
      <c r="A80" s="3" t="n"/>
      <c r="B80" s="3" t="n"/>
      <c r="C80" s="3" t="n"/>
      <c r="D80" s="3" t="n"/>
      <c r="E80" s="31" t="n"/>
      <c r="F80" s="36" t="n"/>
      <c r="G80" s="37" t="n"/>
      <c r="H80" s="29">
        <f>IF(OR(F80="",G80=""),"",F80*4.33*G80)</f>
        <v/>
      </c>
      <c r="I80" s="32">
        <f>IF(E80="","",E80*1.45)</f>
        <v/>
      </c>
    </row>
    <row r="81">
      <c r="A81" s="3" t="n"/>
      <c r="B81" s="3" t="n"/>
      <c r="C81" s="3" t="n"/>
      <c r="D81" s="3" t="n"/>
      <c r="E81" s="31" t="n"/>
      <c r="F81" s="36" t="n"/>
      <c r="G81" s="37" t="n"/>
      <c r="H81" s="33">
        <f>IF(OR(F81="",G81=""),"",F81*4.33*G81)</f>
        <v/>
      </c>
      <c r="I81" s="35">
        <f>IF(E81="","",E81*1.45)</f>
        <v/>
      </c>
    </row>
    <row r="82">
      <c r="A82" s="3" t="n"/>
      <c r="B82" s="3" t="n"/>
      <c r="C82" s="3" t="n"/>
      <c r="D82" s="3" t="n"/>
      <c r="E82" s="31" t="n"/>
      <c r="F82" s="36" t="n"/>
      <c r="G82" s="37" t="n"/>
      <c r="H82" s="29">
        <f>IF(OR(F82="",G82=""),"",F82*4.33*G82)</f>
        <v/>
      </c>
      <c r="I82" s="32">
        <f>IF(E82="","",E82*1.45)</f>
        <v/>
      </c>
    </row>
    <row r="83">
      <c r="A83" s="3" t="n"/>
      <c r="B83" s="3" t="n"/>
      <c r="C83" s="3" t="n"/>
      <c r="D83" s="3" t="n"/>
      <c r="E83" s="31" t="n"/>
      <c r="F83" s="36" t="n"/>
      <c r="G83" s="37" t="n"/>
      <c r="H83" s="33">
        <f>IF(OR(F83="",G83=""),"",F83*4.33*G83)</f>
        <v/>
      </c>
      <c r="I83" s="35">
        <f>IF(E83="","",E83*1.45)</f>
        <v/>
      </c>
    </row>
    <row r="84">
      <c r="A84" s="3" t="n"/>
      <c r="B84" s="3" t="n"/>
      <c r="C84" s="3" t="n"/>
      <c r="D84" s="3" t="n"/>
      <c r="E84" s="31" t="n"/>
      <c r="F84" s="36" t="n"/>
      <c r="G84" s="37" t="n"/>
      <c r="H84" s="29">
        <f>IF(OR(F84="",G84=""),"",F84*4.33*G84)</f>
        <v/>
      </c>
      <c r="I84" s="32">
        <f>IF(E84="","",E84*1.45)</f>
        <v/>
      </c>
    </row>
    <row r="85">
      <c r="A85" s="3" t="n"/>
      <c r="B85" s="3" t="n"/>
      <c r="C85" s="3" t="n"/>
      <c r="D85" s="3" t="n"/>
      <c r="E85" s="31" t="n"/>
      <c r="F85" s="36" t="n"/>
      <c r="G85" s="37" t="n"/>
      <c r="H85" s="33">
        <f>IF(OR(F85="",G85=""),"",F85*4.33*G85)</f>
        <v/>
      </c>
      <c r="I85" s="35">
        <f>IF(E85="","",E85*1.45)</f>
        <v/>
      </c>
    </row>
    <row r="86">
      <c r="A86" s="3" t="n"/>
      <c r="B86" s="3" t="n"/>
      <c r="C86" s="3" t="n"/>
      <c r="D86" s="3" t="n"/>
      <c r="E86" s="31" t="n"/>
      <c r="F86" s="36" t="n"/>
      <c r="G86" s="37" t="n"/>
      <c r="H86" s="29">
        <f>IF(OR(F86="",G86=""),"",F86*4.33*G86)</f>
        <v/>
      </c>
      <c r="I86" s="32">
        <f>IF(E86="","",E86*1.45)</f>
        <v/>
      </c>
    </row>
    <row r="87">
      <c r="A87" s="3" t="n"/>
      <c r="B87" s="3" t="n"/>
      <c r="C87" s="3" t="n"/>
      <c r="D87" s="3" t="n"/>
      <c r="E87" s="31" t="n"/>
      <c r="F87" s="36" t="n"/>
      <c r="G87" s="37" t="n"/>
      <c r="H87" s="33">
        <f>IF(OR(F87="",G87=""),"",F87*4.33*G87)</f>
        <v/>
      </c>
      <c r="I87" s="35">
        <f>IF(E87="","",E87*1.45)</f>
        <v/>
      </c>
    </row>
    <row r="88">
      <c r="A88" s="3" t="n"/>
      <c r="B88" s="3" t="n"/>
      <c r="C88" s="3" t="n"/>
      <c r="D88" s="3" t="n"/>
      <c r="E88" s="31" t="n"/>
      <c r="F88" s="36" t="n"/>
      <c r="G88" s="37" t="n"/>
      <c r="H88" s="29">
        <f>IF(OR(F88="",G88=""),"",F88*4.33*G88)</f>
        <v/>
      </c>
      <c r="I88" s="32">
        <f>IF(E88="","",E88*1.45)</f>
        <v/>
      </c>
    </row>
    <row r="89">
      <c r="A89" s="3" t="n"/>
      <c r="B89" s="3" t="n"/>
      <c r="C89" s="3" t="n"/>
      <c r="D89" s="3" t="n"/>
      <c r="E89" s="31" t="n"/>
      <c r="F89" s="36" t="n"/>
      <c r="G89" s="37" t="n"/>
      <c r="H89" s="33">
        <f>IF(OR(F89="",G89=""),"",F89*4.33*G89)</f>
        <v/>
      </c>
      <c r="I89" s="35">
        <f>IF(E89="","",E89*1.45)</f>
        <v/>
      </c>
    </row>
    <row r="90">
      <c r="A90" s="3" t="n"/>
      <c r="B90" s="3" t="n"/>
      <c r="C90" s="3" t="n"/>
      <c r="D90" s="3" t="n"/>
      <c r="E90" s="31" t="n"/>
      <c r="F90" s="36" t="n"/>
      <c r="G90" s="37" t="n"/>
      <c r="H90" s="29">
        <f>IF(OR(F90="",G90=""),"",F90*4.33*G90)</f>
        <v/>
      </c>
      <c r="I90" s="32">
        <f>IF(E90="","",E90*1.45)</f>
        <v/>
      </c>
    </row>
    <row r="91">
      <c r="A91" s="3" t="n"/>
      <c r="B91" s="3" t="n"/>
      <c r="C91" s="3" t="n"/>
      <c r="D91" s="3" t="n"/>
      <c r="E91" s="31" t="n"/>
      <c r="F91" s="36" t="n"/>
      <c r="G91" s="37" t="n"/>
      <c r="H91" s="33">
        <f>IF(OR(F91="",G91=""),"",F91*4.33*G91)</f>
        <v/>
      </c>
      <c r="I91" s="35">
        <f>IF(E91="","",E91*1.45)</f>
        <v/>
      </c>
    </row>
    <row r="92">
      <c r="A92" s="3" t="n"/>
      <c r="B92" s="3" t="n"/>
      <c r="C92" s="3" t="n"/>
      <c r="D92" s="3" t="n"/>
      <c r="E92" s="31" t="n"/>
      <c r="F92" s="36" t="n"/>
      <c r="G92" s="37" t="n"/>
      <c r="H92" s="29">
        <f>IF(OR(F92="",G92=""),"",F92*4.33*G92)</f>
        <v/>
      </c>
      <c r="I92" s="32">
        <f>IF(E92="","",E92*1.45)</f>
        <v/>
      </c>
    </row>
    <row r="93">
      <c r="A93" s="3" t="n"/>
      <c r="B93" s="3" t="n"/>
      <c r="C93" s="3" t="n"/>
      <c r="D93" s="3" t="n"/>
      <c r="E93" s="31" t="n"/>
      <c r="F93" s="36" t="n"/>
      <c r="G93" s="37" t="n"/>
      <c r="H93" s="33">
        <f>IF(OR(F93="",G93=""),"",F93*4.33*G93)</f>
        <v/>
      </c>
      <c r="I93" s="35">
        <f>IF(E93="","",E93*1.45)</f>
        <v/>
      </c>
    </row>
    <row r="94">
      <c r="A94" s="3" t="n"/>
      <c r="B94" s="3" t="n"/>
      <c r="C94" s="3" t="n"/>
      <c r="D94" s="3" t="n"/>
      <c r="E94" s="31" t="n"/>
      <c r="F94" s="36" t="n"/>
      <c r="G94" s="37" t="n"/>
      <c r="H94" s="29">
        <f>IF(OR(F94="",G94=""),"",F94*4.33*G94)</f>
        <v/>
      </c>
      <c r="I94" s="32">
        <f>IF(E94="","",E94*1.45)</f>
        <v/>
      </c>
    </row>
    <row r="95">
      <c r="A95" s="3" t="n"/>
      <c r="B95" s="3" t="n"/>
      <c r="C95" s="3" t="n"/>
      <c r="D95" s="3" t="n"/>
      <c r="E95" s="31" t="n"/>
      <c r="F95" s="36" t="n"/>
      <c r="G95" s="37" t="n"/>
      <c r="H95" s="33">
        <f>IF(OR(F95="",G95=""),"",F95*4.33*G95)</f>
        <v/>
      </c>
      <c r="I95" s="35">
        <f>IF(E95="","",E95*1.45)</f>
        <v/>
      </c>
    </row>
    <row r="96">
      <c r="A96" s="3" t="n"/>
      <c r="B96" s="3" t="n"/>
      <c r="C96" s="3" t="n"/>
      <c r="D96" s="3" t="n"/>
      <c r="E96" s="31" t="n"/>
      <c r="F96" s="36" t="n"/>
      <c r="G96" s="37" t="n"/>
      <c r="H96" s="29">
        <f>IF(OR(F96="",G96=""),"",F96*4.33*G96)</f>
        <v/>
      </c>
      <c r="I96" s="32">
        <f>IF(E96="","",E96*1.45)</f>
        <v/>
      </c>
    </row>
    <row r="97">
      <c r="A97" s="3" t="n"/>
      <c r="B97" s="3" t="n"/>
      <c r="C97" s="3" t="n"/>
      <c r="D97" s="3" t="n"/>
      <c r="E97" s="31" t="n"/>
      <c r="F97" s="36" t="n"/>
      <c r="G97" s="37" t="n"/>
      <c r="H97" s="33">
        <f>IF(OR(F97="",G97=""),"",F97*4.33*G97)</f>
        <v/>
      </c>
      <c r="I97" s="35">
        <f>IF(E97="","",E97*1.45)</f>
        <v/>
      </c>
    </row>
    <row r="98">
      <c r="A98" s="3" t="n"/>
      <c r="B98" s="3" t="n"/>
      <c r="C98" s="3" t="n"/>
      <c r="D98" s="3" t="n"/>
      <c r="E98" s="31" t="n"/>
      <c r="F98" s="36" t="n"/>
      <c r="G98" s="37" t="n"/>
      <c r="H98" s="29">
        <f>IF(OR(F98="",G98=""),"",F98*4.33*G98)</f>
        <v/>
      </c>
      <c r="I98" s="32">
        <f>IF(E98="","",E98*1.45)</f>
        <v/>
      </c>
    </row>
    <row r="99">
      <c r="A99" s="3" t="n"/>
      <c r="B99" s="3" t="n"/>
      <c r="C99" s="3" t="n"/>
      <c r="D99" s="3" t="n"/>
      <c r="E99" s="31" t="n"/>
      <c r="F99" s="36" t="n"/>
      <c r="G99" s="37" t="n"/>
      <c r="H99" s="33">
        <f>IF(OR(F99="",G99=""),"",F99*4.33*G99)</f>
        <v/>
      </c>
      <c r="I99" s="35">
        <f>IF(E99="","",E99*1.45)</f>
        <v/>
      </c>
    </row>
    <row r="100">
      <c r="A100" s="3" t="n"/>
      <c r="B100" s="3" t="n"/>
      <c r="C100" s="3" t="n"/>
      <c r="D100" s="3" t="n"/>
      <c r="E100" s="31" t="n"/>
      <c r="F100" s="36" t="n"/>
      <c r="G100" s="37" t="n"/>
      <c r="H100" s="29">
        <f>IF(OR(F100="",G100=""),"",F100*4.33*G100)</f>
        <v/>
      </c>
      <c r="I100" s="32">
        <f>IF(E100="","",E100*1.45)</f>
        <v/>
      </c>
    </row>
    <row r="101">
      <c r="A101" s="3" t="n"/>
      <c r="B101" s="3" t="n"/>
      <c r="C101" s="3" t="n"/>
      <c r="D101" s="3" t="n"/>
      <c r="E101" s="31" t="n"/>
      <c r="F101" s="36" t="n"/>
      <c r="G101" s="37" t="n"/>
      <c r="H101" s="33">
        <f>IF(OR(F101="",G101=""),"",F101*4.33*G101)</f>
        <v/>
      </c>
      <c r="I101" s="35">
        <f>IF(E101="","",E101*1.45)</f>
        <v/>
      </c>
    </row>
    <row r="102"/>
    <row r="103">
      <c r="A103" s="17" t="n"/>
      <c r="B103" s="17" t="n"/>
      <c r="C103" s="17" t="n"/>
      <c r="D103" s="17" t="inlineStr">
        <is>
          <t>Tarif journalier moyen</t>
        </is>
      </c>
      <c r="E103" s="38">
        <f>IFERROR(AVERAGE(E2:E101),0)</f>
        <v/>
      </c>
      <c r="F103" s="17" t="n"/>
      <c r="G103" s="17" t="inlineStr">
        <is>
          <t>Total des jours disponibles</t>
        </is>
      </c>
      <c r="H103" s="39">
        <f>SUM(H2:H101)</f>
        <v/>
      </c>
      <c r="I103" s="17" t="n"/>
    </row>
  </sheetData>
  <autoFilter ref="A1:I101"/>
  <dataValidations count="2">
    <dataValidation sqref="D2:D101" showErrorMessage="1" showInputMessage="1" allowBlank="1" type="list">
      <formula1>"CDI,freelance,EURL,SASU"</formula1>
    </dataValidation>
    <dataValidation sqref="G2:G101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19" customWidth="1" min="2" max="2"/>
    <col width="18" customWidth="1" min="3" max="3"/>
    <col width="20" customWidth="1" min="4" max="4"/>
    <col width="25" customWidth="1" min="5" max="5"/>
    <col width="4" customWidth="1" min="6" max="6"/>
    <col width="23" customWidth="1" min="7" max="7"/>
    <col width="20" customWidth="1" min="8" max="8"/>
    <col width="17" customWidth="1" min="9" max="9"/>
    <col width="18" customWidth="1" min="10" max="10"/>
    <col width="4" customWidth="1" min="11" max="11"/>
  </cols>
  <sheetData>
    <row r="1" ht="30" customHeight="1">
      <c r="A1" s="20" t="inlineStr">
        <is>
          <t>Tableau de bord — Planning des ressources</t>
        </is>
      </c>
      <c r="B1" s="40" t="n"/>
      <c r="C1" s="40" t="n"/>
      <c r="D1" s="40" t="n"/>
      <c r="E1" s="40" t="n"/>
      <c r="F1" s="40" t="n"/>
      <c r="G1" s="40" t="n"/>
      <c r="H1" s="40" t="n"/>
      <c r="I1" s="40" t="n"/>
      <c r="J1" s="40" t="n"/>
      <c r="K1" s="41" t="n"/>
    </row>
    <row r="2"/>
    <row r="3">
      <c r="A3" s="17" t="inlineStr">
        <is>
          <t>Indicateur</t>
        </is>
      </c>
      <c r="B3" s="17" t="inlineStr">
        <is>
          <t>Valeur</t>
        </is>
      </c>
    </row>
    <row r="4">
      <c r="A4" s="22" t="inlineStr">
        <is>
          <t>Nombre total d’affectations</t>
        </is>
      </c>
      <c r="B4" s="23">
        <f>COUNTA('Planning'!$A$2:$A$101)</f>
        <v/>
      </c>
    </row>
    <row r="5">
      <c r="A5" s="24" t="inlineStr">
        <is>
          <t>Nombre de ressources mobilisées</t>
        </is>
      </c>
      <c r="B5" s="25">
        <f>COUNTA('Ressources'!$A$2:$A$101)</f>
        <v/>
      </c>
    </row>
    <row r="6">
      <c r="A6" s="22" t="inlineStr">
        <is>
          <t>Jours planifiés</t>
        </is>
      </c>
      <c r="B6" s="29">
        <f>SUM('Planning'!$I$2:$I$101)</f>
        <v/>
      </c>
    </row>
    <row r="7">
      <c r="A7" s="24" t="inlineStr">
        <is>
          <t>Coût total estimé (€)</t>
        </is>
      </c>
      <c r="B7" s="35">
        <f>SUM('Planning'!$M$2:$M$101)</f>
        <v/>
      </c>
    </row>
    <row r="8">
      <c r="A8" s="22" t="inlineStr">
        <is>
          <t>Taux d’affectation moyen</t>
        </is>
      </c>
      <c r="B8" s="30">
        <f>IFERROR(AVERAGE('Planning'!$K$2:$K$101),0)</f>
        <v/>
      </c>
    </row>
    <row r="9">
      <c r="A9" s="24" t="inlineStr">
        <is>
          <t>Nombre de ressources en surcharge</t>
        </is>
      </c>
      <c r="B9" s="25">
        <f>COUNTIF('Planning'!$O$2:$O$101,"Surcharge")</f>
        <v/>
      </c>
    </row>
    <row r="10">
      <c r="A10" s="22" t="inlineStr">
        <is>
          <t>Budget moyen par affectation</t>
        </is>
      </c>
      <c r="B10" s="32">
        <f>IFERROR(AVERAGE('Planning'!$M$2:$M$101),0)</f>
        <v/>
      </c>
    </row>
    <row r="11"/>
    <row r="12">
      <c r="A12" s="17" t="inlineStr">
        <is>
          <t>Projet</t>
        </is>
      </c>
      <c r="B12" s="17" t="inlineStr">
        <is>
          <t>Nombre d’affectations</t>
        </is>
      </c>
      <c r="C12" s="17" t="inlineStr">
        <is>
          <t>Jours planifiés</t>
        </is>
      </c>
      <c r="D12" s="17" t="inlineStr">
        <is>
          <t>Coût estimé (€)</t>
        </is>
      </c>
      <c r="E12" s="17" t="inlineStr">
        <is>
          <t>Taux moyen d’affectation</t>
        </is>
      </c>
      <c r="G12" s="17" t="inlineStr">
        <is>
          <t>Ressource</t>
        </is>
      </c>
      <c r="H12" s="17" t="inlineStr">
        <is>
          <t>Taux d’affectation</t>
        </is>
      </c>
      <c r="I12" s="17" t="inlineStr">
        <is>
          <t>Seuil vigilance</t>
        </is>
      </c>
      <c r="J12" s="17" t="inlineStr">
        <is>
          <t>Seuil surcharge</t>
        </is>
      </c>
    </row>
    <row r="13">
      <c r="A13" s="3" t="inlineStr">
        <is>
          <t>Refonte site</t>
        </is>
      </c>
      <c r="B13" s="9">
        <f>IF(A13="","",COUNTIF('Planning'!$B$2:$B$101,A13))</f>
        <v/>
      </c>
      <c r="C13" s="29">
        <f>IF(A13="","",SUMIF('Planning'!$B$2:$B$101,A13,'Planning'!$I$2:$I$101))</f>
        <v/>
      </c>
      <c r="D13" s="32">
        <f>IF(A13="","",SUMIF('Planning'!$B$2:$B$101,A13,'Planning'!$M$2:$M$101))</f>
        <v/>
      </c>
      <c r="E13" s="30">
        <f>IF(A13="","",IFERROR(AVERAGEIF('Planning'!$B$2:$B$101,A13,'Planning'!$K$2:$K$101),0))</f>
        <v/>
      </c>
      <c r="G13" s="22">
        <f>IF('Ressources'!A2="","",'Ressources'!A2)</f>
        <v/>
      </c>
      <c r="H13" s="30">
        <f>IF(G13="","",IFERROR(SUMIF('Planning'!$D$2:$D$101,G13,'Planning'!$I$2:$I$101)/SUMIF('Planning'!$D$2:$D$101,G13,'Planning'!$J$2:$J$101),0))</f>
        <v/>
      </c>
      <c r="I13" s="30">
        <f>IF(G13="","",0.8)</f>
        <v/>
      </c>
      <c r="J13" s="30">
        <f>IF(G13="","",1)</f>
        <v/>
      </c>
    </row>
    <row r="14">
      <c r="A14" s="3" t="inlineStr">
        <is>
          <t>Application mobile</t>
        </is>
      </c>
      <c r="B14" s="14">
        <f>IF(A14="","",COUNTIF('Planning'!$B$2:$B$101,A14))</f>
        <v/>
      </c>
      <c r="C14" s="33">
        <f>IF(A14="","",SUMIF('Planning'!$B$2:$B$101,A14,'Planning'!$I$2:$I$101))</f>
        <v/>
      </c>
      <c r="D14" s="35">
        <f>IF(A14="","",SUMIF('Planning'!$B$2:$B$101,A14,'Planning'!$M$2:$M$101))</f>
        <v/>
      </c>
      <c r="E14" s="34">
        <f>IF(A14="","",IFERROR(AVERAGEIF('Planning'!$B$2:$B$101,A14,'Planning'!$K$2:$K$101),0))</f>
        <v/>
      </c>
      <c r="G14" s="24">
        <f>IF('Ressources'!A3="","",'Ressources'!A3)</f>
        <v/>
      </c>
      <c r="H14" s="34">
        <f>IF(G14="","",IFERROR(SUMIF('Planning'!$D$2:$D$101,G14,'Planning'!$I$2:$I$101)/SUMIF('Planning'!$D$2:$D$101,G14,'Planning'!$J$2:$J$101),0))</f>
        <v/>
      </c>
      <c r="I14" s="34">
        <f>IF(G14="","",0.8)</f>
        <v/>
      </c>
      <c r="J14" s="34">
        <f>IF(G14="","",1)</f>
        <v/>
      </c>
    </row>
    <row r="15">
      <c r="A15" s="3" t="inlineStr">
        <is>
          <t>Audit RGPD</t>
        </is>
      </c>
      <c r="B15" s="9">
        <f>IF(A15="","",COUNTIF('Planning'!$B$2:$B$101,A15))</f>
        <v/>
      </c>
      <c r="C15" s="29">
        <f>IF(A15="","",SUMIF('Planning'!$B$2:$B$101,A15,'Planning'!$I$2:$I$101))</f>
        <v/>
      </c>
      <c r="D15" s="32">
        <f>IF(A15="","",SUMIF('Planning'!$B$2:$B$101,A15,'Planning'!$M$2:$M$101))</f>
        <v/>
      </c>
      <c r="E15" s="30">
        <f>IF(A15="","",IFERROR(AVERAGEIF('Planning'!$B$2:$B$101,A15,'Planning'!$K$2:$K$101),0))</f>
        <v/>
      </c>
      <c r="G15" s="22">
        <f>IF('Ressources'!A4="","",'Ressources'!A4)</f>
        <v/>
      </c>
      <c r="H15" s="30">
        <f>IF(G15="","",IFERROR(SUMIF('Planning'!$D$2:$D$101,G15,'Planning'!$I$2:$I$101)/SUMIF('Planning'!$D$2:$D$101,G15,'Planning'!$J$2:$J$101),0))</f>
        <v/>
      </c>
      <c r="I15" s="30">
        <f>IF(G15="","",0.8)</f>
        <v/>
      </c>
      <c r="J15" s="30">
        <f>IF(G15="","",1)</f>
        <v/>
      </c>
    </row>
    <row r="16">
      <c r="A16" s="3" t="inlineStr">
        <is>
          <t>Migration ERP</t>
        </is>
      </c>
      <c r="B16" s="14">
        <f>IF(A16="","",COUNTIF('Planning'!$B$2:$B$101,A16))</f>
        <v/>
      </c>
      <c r="C16" s="33">
        <f>IF(A16="","",SUMIF('Planning'!$B$2:$B$101,A16,'Planning'!$I$2:$I$101))</f>
        <v/>
      </c>
      <c r="D16" s="35">
        <f>IF(A16="","",SUMIF('Planning'!$B$2:$B$101,A16,'Planning'!$M$2:$M$101))</f>
        <v/>
      </c>
      <c r="E16" s="34">
        <f>IF(A16="","",IFERROR(AVERAGEIF('Planning'!$B$2:$B$101,A16,'Planning'!$K$2:$K$101),0))</f>
        <v/>
      </c>
      <c r="G16" s="24">
        <f>IF('Ressources'!A5="","",'Ressources'!A5)</f>
        <v/>
      </c>
      <c r="H16" s="34">
        <f>IF(G16="","",IFERROR(SUMIF('Planning'!$D$2:$D$101,G16,'Planning'!$I$2:$I$101)/SUMIF('Planning'!$D$2:$D$101,G16,'Planning'!$J$2:$J$101),0))</f>
        <v/>
      </c>
      <c r="I16" s="34">
        <f>IF(G16="","",0.8)</f>
        <v/>
      </c>
      <c r="J16" s="34">
        <f>IF(G16="","",1)</f>
        <v/>
      </c>
    </row>
    <row r="17">
      <c r="A17" s="3" t="inlineStr">
        <is>
          <t>Campagne marketing</t>
        </is>
      </c>
      <c r="B17" s="9">
        <f>IF(A17="","",COUNTIF('Planning'!$B$2:$B$101,A17))</f>
        <v/>
      </c>
      <c r="C17" s="29">
        <f>IF(A17="","",SUMIF('Planning'!$B$2:$B$101,A17,'Planning'!$I$2:$I$101))</f>
        <v/>
      </c>
      <c r="D17" s="32">
        <f>IF(A17="","",SUMIF('Planning'!$B$2:$B$101,A17,'Planning'!$M$2:$M$101))</f>
        <v/>
      </c>
      <c r="E17" s="30">
        <f>IF(A17="","",IFERROR(AVERAGEIF('Planning'!$B$2:$B$101,A17,'Planning'!$K$2:$K$101),0))</f>
        <v/>
      </c>
      <c r="G17" s="22">
        <f>IF('Ressources'!A6="","",'Ressources'!A6)</f>
        <v/>
      </c>
      <c r="H17" s="30">
        <f>IF(G17="","",IFERROR(SUMIF('Planning'!$D$2:$D$101,G17,'Planning'!$I$2:$I$101)/SUMIF('Planning'!$D$2:$D$101,G17,'Planning'!$J$2:$J$101),0))</f>
        <v/>
      </c>
      <c r="I17" s="30">
        <f>IF(G17="","",0.8)</f>
        <v/>
      </c>
      <c r="J17" s="30">
        <f>IF(G17="","",1)</f>
        <v/>
      </c>
    </row>
    <row r="18">
      <c r="A18" s="3" t="inlineStr">
        <is>
          <t>Support client</t>
        </is>
      </c>
      <c r="B18" s="14">
        <f>IF(A18="","",COUNTIF('Planning'!$B$2:$B$101,A18))</f>
        <v/>
      </c>
      <c r="C18" s="33">
        <f>IF(A18="","",SUMIF('Planning'!$B$2:$B$101,A18,'Planning'!$I$2:$I$101))</f>
        <v/>
      </c>
      <c r="D18" s="35">
        <f>IF(A18="","",SUMIF('Planning'!$B$2:$B$101,A18,'Planning'!$M$2:$M$101))</f>
        <v/>
      </c>
      <c r="E18" s="34">
        <f>IF(A18="","",IFERROR(AVERAGEIF('Planning'!$B$2:$B$101,A18,'Planning'!$K$2:$K$101),0))</f>
        <v/>
      </c>
      <c r="G18" s="24">
        <f>IF('Ressources'!A7="","",'Ressources'!A7)</f>
        <v/>
      </c>
      <c r="H18" s="34">
        <f>IF(G18="","",IFERROR(SUMIF('Planning'!$D$2:$D$101,G18,'Planning'!$I$2:$I$101)/SUMIF('Planning'!$D$2:$D$101,G18,'Planning'!$J$2:$J$101),0))</f>
        <v/>
      </c>
      <c r="I18" s="34">
        <f>IF(G18="","",0.8)</f>
        <v/>
      </c>
      <c r="J18" s="34">
        <f>IF(G18="","",1)</f>
        <v/>
      </c>
    </row>
    <row r="19">
      <c r="A19" s="3" t="n"/>
      <c r="B19" s="9">
        <f>IF(A19="","",COUNTIF('Planning'!$B$2:$B$101,A19))</f>
        <v/>
      </c>
      <c r="C19" s="29">
        <f>IF(A19="","",SUMIF('Planning'!$B$2:$B$101,A19,'Planning'!$I$2:$I$101))</f>
        <v/>
      </c>
      <c r="D19" s="32">
        <f>IF(A19="","",SUMIF('Planning'!$B$2:$B$101,A19,'Planning'!$M$2:$M$101))</f>
        <v/>
      </c>
      <c r="E19" s="30">
        <f>IF(A19="","",IFERROR(AVERAGEIF('Planning'!$B$2:$B$101,A19,'Planning'!$K$2:$K$101),0))</f>
        <v/>
      </c>
      <c r="G19" s="22">
        <f>IF('Ressources'!A8="","",'Ressources'!A8)</f>
        <v/>
      </c>
      <c r="H19" s="30">
        <f>IF(G19="","",IFERROR(SUMIF('Planning'!$D$2:$D$101,G19,'Planning'!$I$2:$I$101)/SUMIF('Planning'!$D$2:$D$101,G19,'Planning'!$J$2:$J$101),0))</f>
        <v/>
      </c>
      <c r="I19" s="30">
        <f>IF(G19="","",0.8)</f>
        <v/>
      </c>
      <c r="J19" s="30">
        <f>IF(G19="","",1)</f>
        <v/>
      </c>
    </row>
    <row r="20">
      <c r="A20" s="3" t="n"/>
      <c r="B20" s="14">
        <f>IF(A20="","",COUNTIF('Planning'!$B$2:$B$101,A20))</f>
        <v/>
      </c>
      <c r="C20" s="33">
        <f>IF(A20="","",SUMIF('Planning'!$B$2:$B$101,A20,'Planning'!$I$2:$I$101))</f>
        <v/>
      </c>
      <c r="D20" s="35">
        <f>IF(A20="","",SUMIF('Planning'!$B$2:$B$101,A20,'Planning'!$M$2:$M$101))</f>
        <v/>
      </c>
      <c r="E20" s="34">
        <f>IF(A20="","",IFERROR(AVERAGEIF('Planning'!$B$2:$B$101,A20,'Planning'!$K$2:$K$101),0))</f>
        <v/>
      </c>
      <c r="G20" s="24">
        <f>IF('Ressources'!A9="","",'Ressources'!A9)</f>
        <v/>
      </c>
      <c r="H20" s="34">
        <f>IF(G20="","",IFERROR(SUMIF('Planning'!$D$2:$D$101,G20,'Planning'!$I$2:$I$101)/SUMIF('Planning'!$D$2:$D$101,G20,'Planning'!$J$2:$J$101),0))</f>
        <v/>
      </c>
      <c r="I20" s="34">
        <f>IF(G20="","",0.8)</f>
        <v/>
      </c>
      <c r="J20" s="34">
        <f>IF(G20="","",1)</f>
        <v/>
      </c>
    </row>
    <row r="21">
      <c r="A21" s="3" t="n"/>
      <c r="B21" s="9">
        <f>IF(A21="","",COUNTIF('Planning'!$B$2:$B$101,A21))</f>
        <v/>
      </c>
      <c r="C21" s="29">
        <f>IF(A21="","",SUMIF('Planning'!$B$2:$B$101,A21,'Planning'!$I$2:$I$101))</f>
        <v/>
      </c>
      <c r="D21" s="32">
        <f>IF(A21="","",SUMIF('Planning'!$B$2:$B$101,A21,'Planning'!$M$2:$M$101))</f>
        <v/>
      </c>
      <c r="E21" s="30">
        <f>IF(A21="","",IFERROR(AVERAGEIF('Planning'!$B$2:$B$101,A21,'Planning'!$K$2:$K$101),0))</f>
        <v/>
      </c>
      <c r="G21" s="22">
        <f>IF('Ressources'!A10="","",'Ressources'!A10)</f>
        <v/>
      </c>
      <c r="H21" s="30">
        <f>IF(G21="","",IFERROR(SUMIF('Planning'!$D$2:$D$101,G21,'Planning'!$I$2:$I$101)/SUMIF('Planning'!$D$2:$D$101,G21,'Planning'!$J$2:$J$101),0))</f>
        <v/>
      </c>
      <c r="I21" s="30">
        <f>IF(G21="","",0.8)</f>
        <v/>
      </c>
      <c r="J21" s="30">
        <f>IF(G21="","",1)</f>
        <v/>
      </c>
    </row>
    <row r="22">
      <c r="A22" s="3" t="n"/>
      <c r="B22" s="14">
        <f>IF(A22="","",COUNTIF('Planning'!$B$2:$B$101,A22))</f>
        <v/>
      </c>
      <c r="C22" s="33">
        <f>IF(A22="","",SUMIF('Planning'!$B$2:$B$101,A22,'Planning'!$I$2:$I$101))</f>
        <v/>
      </c>
      <c r="D22" s="35">
        <f>IF(A22="","",SUMIF('Planning'!$B$2:$B$101,A22,'Planning'!$M$2:$M$101))</f>
        <v/>
      </c>
      <c r="E22" s="34">
        <f>IF(A22="","",IFERROR(AVERAGEIF('Planning'!$B$2:$B$101,A22,'Planning'!$K$2:$K$101),0))</f>
        <v/>
      </c>
      <c r="G22" s="24">
        <f>IF('Ressources'!A11="","",'Ressources'!A11)</f>
        <v/>
      </c>
      <c r="H22" s="34">
        <f>IF(G22="","",IFERROR(SUMIF('Planning'!$D$2:$D$101,G22,'Planning'!$I$2:$I$101)/SUMIF('Planning'!$D$2:$D$101,G22,'Planning'!$J$2:$J$101),0))</f>
        <v/>
      </c>
      <c r="I22" s="34">
        <f>IF(G22="","",0.8)</f>
        <v/>
      </c>
      <c r="J22" s="34">
        <f>IF(G22="","",1)</f>
        <v/>
      </c>
    </row>
    <row r="23">
      <c r="A23" s="3" t="n"/>
      <c r="B23" s="9">
        <f>IF(A23="","",COUNTIF('Planning'!$B$2:$B$101,A23))</f>
        <v/>
      </c>
      <c r="C23" s="29">
        <f>IF(A23="","",SUMIF('Planning'!$B$2:$B$101,A23,'Planning'!$I$2:$I$101))</f>
        <v/>
      </c>
      <c r="D23" s="32">
        <f>IF(A23="","",SUMIF('Planning'!$B$2:$B$101,A23,'Planning'!$M$2:$M$101))</f>
        <v/>
      </c>
      <c r="E23" s="30">
        <f>IF(A23="","",IFERROR(AVERAGEIF('Planning'!$B$2:$B$101,A23,'Planning'!$K$2:$K$101),0))</f>
        <v/>
      </c>
      <c r="G23" s="22">
        <f>IF('Ressources'!A12="","",'Ressources'!A12)</f>
        <v/>
      </c>
      <c r="H23" s="30">
        <f>IF(G23="","",IFERROR(SUMIF('Planning'!$D$2:$D$101,G23,'Planning'!$I$2:$I$101)/SUMIF('Planning'!$D$2:$D$101,G23,'Planning'!$J$2:$J$101),0))</f>
        <v/>
      </c>
      <c r="I23" s="30">
        <f>IF(G23="","",0.8)</f>
        <v/>
      </c>
      <c r="J23" s="30">
        <f>IF(G23="","",1)</f>
        <v/>
      </c>
    </row>
    <row r="24">
      <c r="A24" s="3" t="n"/>
      <c r="B24" s="14">
        <f>IF(A24="","",COUNTIF('Planning'!$B$2:$B$101,A24))</f>
        <v/>
      </c>
      <c r="C24" s="33">
        <f>IF(A24="","",SUMIF('Planning'!$B$2:$B$101,A24,'Planning'!$I$2:$I$101))</f>
        <v/>
      </c>
      <c r="D24" s="35">
        <f>IF(A24="","",SUMIF('Planning'!$B$2:$B$101,A24,'Planning'!$M$2:$M$101))</f>
        <v/>
      </c>
      <c r="E24" s="34">
        <f>IF(A24="","",IFERROR(AVERAGEIF('Planning'!$B$2:$B$101,A24,'Planning'!$K$2:$K$101),0))</f>
        <v/>
      </c>
      <c r="G24" s="24">
        <f>IF('Ressources'!A13="","",'Ressources'!A13)</f>
        <v/>
      </c>
      <c r="H24" s="34">
        <f>IF(G24="","",IFERROR(SUMIF('Planning'!$D$2:$D$101,G24,'Planning'!$I$2:$I$101)/SUMIF('Planning'!$D$2:$D$101,G24,'Planning'!$J$2:$J$101),0))</f>
        <v/>
      </c>
      <c r="I24" s="34">
        <f>IF(G24="","",0.8)</f>
        <v/>
      </c>
      <c r="J24" s="34">
        <f>IF(G24="","",1)</f>
        <v/>
      </c>
    </row>
    <row r="25">
      <c r="A25" s="3" t="n"/>
      <c r="B25" s="9">
        <f>IF(A25="","",COUNTIF('Planning'!$B$2:$B$101,A25))</f>
        <v/>
      </c>
      <c r="C25" s="29">
        <f>IF(A25="","",SUMIF('Planning'!$B$2:$B$101,A25,'Planning'!$I$2:$I$101))</f>
        <v/>
      </c>
      <c r="D25" s="32">
        <f>IF(A25="","",SUMIF('Planning'!$B$2:$B$101,A25,'Planning'!$M$2:$M$101))</f>
        <v/>
      </c>
      <c r="E25" s="30">
        <f>IF(A25="","",IFERROR(AVERAGEIF('Planning'!$B$2:$B$101,A25,'Planning'!$K$2:$K$101),0))</f>
        <v/>
      </c>
      <c r="G25" s="22">
        <f>IF('Ressources'!A14="","",'Ressources'!A14)</f>
        <v/>
      </c>
      <c r="H25" s="30">
        <f>IF(G25="","",IFERROR(SUMIF('Planning'!$D$2:$D$101,G25,'Planning'!$I$2:$I$101)/SUMIF('Planning'!$D$2:$D$101,G25,'Planning'!$J$2:$J$101),0))</f>
        <v/>
      </c>
      <c r="I25" s="30">
        <f>IF(G25="","",0.8)</f>
        <v/>
      </c>
      <c r="J25" s="30">
        <f>IF(G25="","",1)</f>
        <v/>
      </c>
    </row>
    <row r="26">
      <c r="A26" s="3" t="n"/>
      <c r="B26" s="14">
        <f>IF(A26="","",COUNTIF('Planning'!$B$2:$B$101,A26))</f>
        <v/>
      </c>
      <c r="C26" s="33">
        <f>IF(A26="","",SUMIF('Planning'!$B$2:$B$101,A26,'Planning'!$I$2:$I$101))</f>
        <v/>
      </c>
      <c r="D26" s="35">
        <f>IF(A26="","",SUMIF('Planning'!$B$2:$B$101,A26,'Planning'!$M$2:$M$101))</f>
        <v/>
      </c>
      <c r="E26" s="34">
        <f>IF(A26="","",IFERROR(AVERAGEIF('Planning'!$B$2:$B$101,A26,'Planning'!$K$2:$K$101),0))</f>
        <v/>
      </c>
      <c r="G26" s="24">
        <f>IF('Ressources'!A15="","",'Ressources'!A15)</f>
        <v/>
      </c>
      <c r="H26" s="34">
        <f>IF(G26="","",IFERROR(SUMIF('Planning'!$D$2:$D$101,G26,'Planning'!$I$2:$I$101)/SUMIF('Planning'!$D$2:$D$101,G26,'Planning'!$J$2:$J$101),0))</f>
        <v/>
      </c>
      <c r="I26" s="34">
        <f>IF(G26="","",0.8)</f>
        <v/>
      </c>
      <c r="J26" s="34">
        <f>IF(G26="","",1)</f>
        <v/>
      </c>
    </row>
    <row r="27">
      <c r="A27" s="3" t="n"/>
      <c r="B27" s="9">
        <f>IF(A27="","",COUNTIF('Planning'!$B$2:$B$101,A27))</f>
        <v/>
      </c>
      <c r="C27" s="29">
        <f>IF(A27="","",SUMIF('Planning'!$B$2:$B$101,A27,'Planning'!$I$2:$I$101))</f>
        <v/>
      </c>
      <c r="D27" s="32">
        <f>IF(A27="","",SUMIF('Planning'!$B$2:$B$101,A27,'Planning'!$M$2:$M$101))</f>
        <v/>
      </c>
      <c r="E27" s="30">
        <f>IF(A27="","",IFERROR(AVERAGEIF('Planning'!$B$2:$B$101,A27,'Planning'!$K$2:$K$101),0))</f>
        <v/>
      </c>
      <c r="G27" s="22">
        <f>IF('Ressources'!A16="","",'Ressources'!A16)</f>
        <v/>
      </c>
      <c r="H27" s="30">
        <f>IF(G27="","",IFERROR(SUMIF('Planning'!$D$2:$D$101,G27,'Planning'!$I$2:$I$101)/SUMIF('Planning'!$D$2:$D$101,G27,'Planning'!$J$2:$J$101),0))</f>
        <v/>
      </c>
      <c r="I27" s="30">
        <f>IF(G27="","",0.8)</f>
        <v/>
      </c>
      <c r="J27" s="30">
        <f>IF(G27="","",1)</f>
        <v/>
      </c>
    </row>
    <row r="28">
      <c r="A28" s="3" t="n"/>
      <c r="B28" s="14">
        <f>IF(A28="","",COUNTIF('Planning'!$B$2:$B$101,A28))</f>
        <v/>
      </c>
      <c r="C28" s="33">
        <f>IF(A28="","",SUMIF('Planning'!$B$2:$B$101,A28,'Planning'!$I$2:$I$101))</f>
        <v/>
      </c>
      <c r="D28" s="35">
        <f>IF(A28="","",SUMIF('Planning'!$B$2:$B$101,A28,'Planning'!$M$2:$M$101))</f>
        <v/>
      </c>
      <c r="E28" s="34">
        <f>IF(A28="","",IFERROR(AVERAGEIF('Planning'!$B$2:$B$101,A28,'Planning'!$K$2:$K$101),0))</f>
        <v/>
      </c>
      <c r="G28" s="24">
        <f>IF('Ressources'!A17="","",'Ressources'!A17)</f>
        <v/>
      </c>
      <c r="H28" s="34">
        <f>IF(G28="","",IFERROR(SUMIF('Planning'!$D$2:$D$101,G28,'Planning'!$I$2:$I$101)/SUMIF('Planning'!$D$2:$D$101,G28,'Planning'!$J$2:$J$101),0))</f>
        <v/>
      </c>
      <c r="I28" s="34">
        <f>IF(G28="","",0.8)</f>
        <v/>
      </c>
      <c r="J28" s="34">
        <f>IF(G28="","",1)</f>
        <v/>
      </c>
    </row>
    <row r="29">
      <c r="A29" s="3" t="n"/>
      <c r="B29" s="9">
        <f>IF(A29="","",COUNTIF('Planning'!$B$2:$B$101,A29))</f>
        <v/>
      </c>
      <c r="C29" s="29">
        <f>IF(A29="","",SUMIF('Planning'!$B$2:$B$101,A29,'Planning'!$I$2:$I$101))</f>
        <v/>
      </c>
      <c r="D29" s="32">
        <f>IF(A29="","",SUMIF('Planning'!$B$2:$B$101,A29,'Planning'!$M$2:$M$101))</f>
        <v/>
      </c>
      <c r="E29" s="30">
        <f>IF(A29="","",IFERROR(AVERAGEIF('Planning'!$B$2:$B$101,A29,'Planning'!$K$2:$K$101),0))</f>
        <v/>
      </c>
      <c r="G29" s="22">
        <f>IF('Ressources'!A18="","",'Ressources'!A18)</f>
        <v/>
      </c>
      <c r="H29" s="30">
        <f>IF(G29="","",IFERROR(SUMIF('Planning'!$D$2:$D$101,G29,'Planning'!$I$2:$I$101)/SUMIF('Planning'!$D$2:$D$101,G29,'Planning'!$J$2:$J$101),0))</f>
        <v/>
      </c>
      <c r="I29" s="30">
        <f>IF(G29="","",0.8)</f>
        <v/>
      </c>
      <c r="J29" s="30">
        <f>IF(G29="","",1)</f>
        <v/>
      </c>
    </row>
    <row r="30">
      <c r="A30" s="3" t="n"/>
      <c r="B30" s="14">
        <f>IF(A30="","",COUNTIF('Planning'!$B$2:$B$101,A30))</f>
        <v/>
      </c>
      <c r="C30" s="33">
        <f>IF(A30="","",SUMIF('Planning'!$B$2:$B$101,A30,'Planning'!$I$2:$I$101))</f>
        <v/>
      </c>
      <c r="D30" s="35">
        <f>IF(A30="","",SUMIF('Planning'!$B$2:$B$101,A30,'Planning'!$M$2:$M$101))</f>
        <v/>
      </c>
      <c r="E30" s="34">
        <f>IF(A30="","",IFERROR(AVERAGEIF('Planning'!$B$2:$B$101,A30,'Planning'!$K$2:$K$101),0))</f>
        <v/>
      </c>
      <c r="G30" s="24">
        <f>IF('Ressources'!A19="","",'Ressources'!A19)</f>
        <v/>
      </c>
      <c r="H30" s="34">
        <f>IF(G30="","",IFERROR(SUMIF('Planning'!$D$2:$D$101,G30,'Planning'!$I$2:$I$101)/SUMIF('Planning'!$D$2:$D$101,G30,'Planning'!$J$2:$J$101),0))</f>
        <v/>
      </c>
      <c r="I30" s="34">
        <f>IF(G30="","",0.8)</f>
        <v/>
      </c>
      <c r="J30" s="34">
        <f>IF(G30="","",1)</f>
        <v/>
      </c>
    </row>
    <row r="31">
      <c r="A31" s="3" t="n"/>
      <c r="B31" s="9">
        <f>IF(A31="","",COUNTIF('Planning'!$B$2:$B$101,A31))</f>
        <v/>
      </c>
      <c r="C31" s="29">
        <f>IF(A31="","",SUMIF('Planning'!$B$2:$B$101,A31,'Planning'!$I$2:$I$101))</f>
        <v/>
      </c>
      <c r="D31" s="32">
        <f>IF(A31="","",SUMIF('Planning'!$B$2:$B$101,A31,'Planning'!$M$2:$M$101))</f>
        <v/>
      </c>
      <c r="E31" s="30">
        <f>IF(A31="","",IFERROR(AVERAGEIF('Planning'!$B$2:$B$101,A31,'Planning'!$K$2:$K$101),0))</f>
        <v/>
      </c>
      <c r="G31" s="22">
        <f>IF('Ressources'!A20="","",'Ressources'!A20)</f>
        <v/>
      </c>
      <c r="H31" s="30">
        <f>IF(G31="","",IFERROR(SUMIF('Planning'!$D$2:$D$101,G31,'Planning'!$I$2:$I$101)/SUMIF('Planning'!$D$2:$D$101,G31,'Planning'!$J$2:$J$101),0))</f>
        <v/>
      </c>
      <c r="I31" s="30">
        <f>IF(G31="","",0.8)</f>
        <v/>
      </c>
      <c r="J31" s="30">
        <f>IF(G31="","",1)</f>
        <v/>
      </c>
    </row>
    <row r="32">
      <c r="A32" s="3" t="n"/>
      <c r="B32" s="14">
        <f>IF(A32="","",COUNTIF('Planning'!$B$2:$B$101,A32))</f>
        <v/>
      </c>
      <c r="C32" s="33">
        <f>IF(A32="","",SUMIF('Planning'!$B$2:$B$101,A32,'Planning'!$I$2:$I$101))</f>
        <v/>
      </c>
      <c r="D32" s="35">
        <f>IF(A32="","",SUMIF('Planning'!$B$2:$B$101,A32,'Planning'!$M$2:$M$101))</f>
        <v/>
      </c>
      <c r="E32" s="34">
        <f>IF(A32="","",IFERROR(AVERAGEIF('Planning'!$B$2:$B$101,A32,'Planning'!$K$2:$K$101),0))</f>
        <v/>
      </c>
      <c r="G32" s="24">
        <f>IF('Ressources'!A21="","",'Ressources'!A21)</f>
        <v/>
      </c>
      <c r="H32" s="34">
        <f>IF(G32="","",IFERROR(SUMIF('Planning'!$D$2:$D$101,G32,'Planning'!$I$2:$I$101)/SUMIF('Planning'!$D$2:$D$101,G32,'Planning'!$J$2:$J$101),0))</f>
        <v/>
      </c>
      <c r="I32" s="34">
        <f>IF(G32="","",0.8)</f>
        <v/>
      </c>
      <c r="J32" s="34">
        <f>IF(G32="","",1)</f>
        <v/>
      </c>
    </row>
    <row r="33">
      <c r="A33" s="3" t="n"/>
      <c r="B33" s="9">
        <f>IF(A33="","",COUNTIF('Planning'!$B$2:$B$101,A33))</f>
        <v/>
      </c>
      <c r="C33" s="29">
        <f>IF(A33="","",SUMIF('Planning'!$B$2:$B$101,A33,'Planning'!$I$2:$I$101))</f>
        <v/>
      </c>
      <c r="D33" s="32">
        <f>IF(A33="","",SUMIF('Planning'!$B$2:$B$101,A33,'Planning'!$M$2:$M$101))</f>
        <v/>
      </c>
      <c r="E33" s="30">
        <f>IF(A33="","",IFERROR(AVERAGEIF('Planning'!$B$2:$B$101,A33,'Planning'!$K$2:$K$101),0))</f>
        <v/>
      </c>
      <c r="G33" s="22">
        <f>IF('Ressources'!A22="","",'Ressources'!A22)</f>
        <v/>
      </c>
      <c r="H33" s="30">
        <f>IF(G33="","",IFERROR(SUMIF('Planning'!$D$2:$D$101,G33,'Planning'!$I$2:$I$101)/SUMIF('Planning'!$D$2:$D$101,G33,'Planning'!$J$2:$J$101),0))</f>
        <v/>
      </c>
      <c r="I33" s="30">
        <f>IF(G33="","",0.8)</f>
        <v/>
      </c>
      <c r="J33" s="30">
        <f>IF(G33="","",1)</f>
        <v/>
      </c>
    </row>
    <row r="34">
      <c r="A34" s="3" t="n"/>
      <c r="B34" s="14">
        <f>IF(A34="","",COUNTIF('Planning'!$B$2:$B$101,A34))</f>
        <v/>
      </c>
      <c r="C34" s="33">
        <f>IF(A34="","",SUMIF('Planning'!$B$2:$B$101,A34,'Planning'!$I$2:$I$101))</f>
        <v/>
      </c>
      <c r="D34" s="35">
        <f>IF(A34="","",SUMIF('Planning'!$B$2:$B$101,A34,'Planning'!$M$2:$M$101))</f>
        <v/>
      </c>
      <c r="E34" s="34">
        <f>IF(A34="","",IFERROR(AVERAGEIF('Planning'!$B$2:$B$101,A34,'Planning'!$K$2:$K$101),0))</f>
        <v/>
      </c>
      <c r="G34" s="24">
        <f>IF('Ressources'!A23="","",'Ressources'!A23)</f>
        <v/>
      </c>
      <c r="H34" s="34">
        <f>IF(G34="","",IFERROR(SUMIF('Planning'!$D$2:$D$101,G34,'Planning'!$I$2:$I$101)/SUMIF('Planning'!$D$2:$D$101,G34,'Planning'!$J$2:$J$101),0))</f>
        <v/>
      </c>
      <c r="I34" s="34">
        <f>IF(G34="","",0.8)</f>
        <v/>
      </c>
      <c r="J34" s="34">
        <f>IF(G34="","",1)</f>
        <v/>
      </c>
    </row>
    <row r="35">
      <c r="A35" s="3" t="n"/>
      <c r="B35" s="9">
        <f>IF(A35="","",COUNTIF('Planning'!$B$2:$B$101,A35))</f>
        <v/>
      </c>
      <c r="C35" s="29">
        <f>IF(A35="","",SUMIF('Planning'!$B$2:$B$101,A35,'Planning'!$I$2:$I$101))</f>
        <v/>
      </c>
      <c r="D35" s="32">
        <f>IF(A35="","",SUMIF('Planning'!$B$2:$B$101,A35,'Planning'!$M$2:$M$101))</f>
        <v/>
      </c>
      <c r="E35" s="30">
        <f>IF(A35="","",IFERROR(AVERAGEIF('Planning'!$B$2:$B$101,A35,'Planning'!$K$2:$K$101),0))</f>
        <v/>
      </c>
      <c r="G35" s="22">
        <f>IF('Ressources'!A24="","",'Ressources'!A24)</f>
        <v/>
      </c>
      <c r="H35" s="30">
        <f>IF(G35="","",IFERROR(SUMIF('Planning'!$D$2:$D$101,G35,'Planning'!$I$2:$I$101)/SUMIF('Planning'!$D$2:$D$101,G35,'Planning'!$J$2:$J$101),0))</f>
        <v/>
      </c>
      <c r="I35" s="30">
        <f>IF(G35="","",0.8)</f>
        <v/>
      </c>
      <c r="J35" s="30">
        <f>IF(G35="","",1)</f>
        <v/>
      </c>
    </row>
    <row r="36">
      <c r="A36" s="3" t="n"/>
      <c r="B36" s="14">
        <f>IF(A36="","",COUNTIF('Planning'!$B$2:$B$101,A36))</f>
        <v/>
      </c>
      <c r="C36" s="33">
        <f>IF(A36="","",SUMIF('Planning'!$B$2:$B$101,A36,'Planning'!$I$2:$I$101))</f>
        <v/>
      </c>
      <c r="D36" s="35">
        <f>IF(A36="","",SUMIF('Planning'!$B$2:$B$101,A36,'Planning'!$M$2:$M$101))</f>
        <v/>
      </c>
      <c r="E36" s="34">
        <f>IF(A36="","",IFERROR(AVERAGEIF('Planning'!$B$2:$B$101,A36,'Planning'!$K$2:$K$101),0))</f>
        <v/>
      </c>
      <c r="G36" s="24">
        <f>IF('Ressources'!A25="","",'Ressources'!A25)</f>
        <v/>
      </c>
      <c r="H36" s="34">
        <f>IF(G36="","",IFERROR(SUMIF('Planning'!$D$2:$D$101,G36,'Planning'!$I$2:$I$101)/SUMIF('Planning'!$D$2:$D$101,G36,'Planning'!$J$2:$J$101),0))</f>
        <v/>
      </c>
      <c r="I36" s="34">
        <f>IF(G36="","",0.8)</f>
        <v/>
      </c>
      <c r="J36" s="34">
        <f>IF(G36="","",1)</f>
        <v/>
      </c>
    </row>
    <row r="37">
      <c r="A37" s="3" t="n"/>
      <c r="B37" s="9">
        <f>IF(A37="","",COUNTIF('Planning'!$B$2:$B$101,A37))</f>
        <v/>
      </c>
      <c r="C37" s="29">
        <f>IF(A37="","",SUMIF('Planning'!$B$2:$B$101,A37,'Planning'!$I$2:$I$101))</f>
        <v/>
      </c>
      <c r="D37" s="32">
        <f>IF(A37="","",SUMIF('Planning'!$B$2:$B$101,A37,'Planning'!$M$2:$M$101))</f>
        <v/>
      </c>
      <c r="E37" s="30">
        <f>IF(A37="","",IFERROR(AVERAGEIF('Planning'!$B$2:$B$101,A37,'Planning'!$K$2:$K$101),0))</f>
        <v/>
      </c>
      <c r="G37" s="22">
        <f>IF('Ressources'!A26="","",'Ressources'!A26)</f>
        <v/>
      </c>
      <c r="H37" s="30">
        <f>IF(G37="","",IFERROR(SUMIF('Planning'!$D$2:$D$101,G37,'Planning'!$I$2:$I$101)/SUMIF('Planning'!$D$2:$D$101,G37,'Planning'!$J$2:$J$101),0))</f>
        <v/>
      </c>
      <c r="I37" s="30">
        <f>IF(G37="","",0.8)</f>
        <v/>
      </c>
      <c r="J37" s="30">
        <f>IF(G37="","",1)</f>
        <v/>
      </c>
    </row>
    <row r="38">
      <c r="A38" s="3" t="n"/>
      <c r="B38" s="14">
        <f>IF(A38="","",COUNTIF('Planning'!$B$2:$B$101,A38))</f>
        <v/>
      </c>
      <c r="C38" s="33">
        <f>IF(A38="","",SUMIF('Planning'!$B$2:$B$101,A38,'Planning'!$I$2:$I$101))</f>
        <v/>
      </c>
      <c r="D38" s="35">
        <f>IF(A38="","",SUMIF('Planning'!$B$2:$B$101,A38,'Planning'!$M$2:$M$101))</f>
        <v/>
      </c>
      <c r="E38" s="34">
        <f>IF(A38="","",IFERROR(AVERAGEIF('Planning'!$B$2:$B$101,A38,'Planning'!$K$2:$K$101),0))</f>
        <v/>
      </c>
      <c r="G38" s="24">
        <f>IF('Ressources'!A27="","",'Ressources'!A27)</f>
        <v/>
      </c>
      <c r="H38" s="34">
        <f>IF(G38="","",IFERROR(SUMIF('Planning'!$D$2:$D$101,G38,'Planning'!$I$2:$I$101)/SUMIF('Planning'!$D$2:$D$101,G38,'Planning'!$J$2:$J$101),0))</f>
        <v/>
      </c>
      <c r="I38" s="34">
        <f>IF(G38="","",0.8)</f>
        <v/>
      </c>
      <c r="J38" s="34">
        <f>IF(G38="","",1)</f>
        <v/>
      </c>
    </row>
    <row r="39">
      <c r="A39" s="3" t="n"/>
      <c r="B39" s="9">
        <f>IF(A39="","",COUNTIF('Planning'!$B$2:$B$101,A39))</f>
        <v/>
      </c>
      <c r="C39" s="29">
        <f>IF(A39="","",SUMIF('Planning'!$B$2:$B$101,A39,'Planning'!$I$2:$I$101))</f>
        <v/>
      </c>
      <c r="D39" s="32">
        <f>IF(A39="","",SUMIF('Planning'!$B$2:$B$101,A39,'Planning'!$M$2:$M$101))</f>
        <v/>
      </c>
      <c r="E39" s="30">
        <f>IF(A39="","",IFERROR(AVERAGEIF('Planning'!$B$2:$B$101,A39,'Planning'!$K$2:$K$101),0))</f>
        <v/>
      </c>
      <c r="G39" s="22">
        <f>IF('Ressources'!A28="","",'Ressources'!A28)</f>
        <v/>
      </c>
      <c r="H39" s="30">
        <f>IF(G39="","",IFERROR(SUMIF('Planning'!$D$2:$D$101,G39,'Planning'!$I$2:$I$101)/SUMIF('Planning'!$D$2:$D$101,G39,'Planning'!$J$2:$J$101),0))</f>
        <v/>
      </c>
      <c r="I39" s="30">
        <f>IF(G39="","",0.8)</f>
        <v/>
      </c>
      <c r="J39" s="30">
        <f>IF(G39="","",1)</f>
        <v/>
      </c>
    </row>
    <row r="40">
      <c r="A40" s="3" t="n"/>
      <c r="B40" s="14">
        <f>IF(A40="","",COUNTIF('Planning'!$B$2:$B$101,A40))</f>
        <v/>
      </c>
      <c r="C40" s="33">
        <f>IF(A40="","",SUMIF('Planning'!$B$2:$B$101,A40,'Planning'!$I$2:$I$101))</f>
        <v/>
      </c>
      <c r="D40" s="35">
        <f>IF(A40="","",SUMIF('Planning'!$B$2:$B$101,A40,'Planning'!$M$2:$M$101))</f>
        <v/>
      </c>
      <c r="E40" s="34">
        <f>IF(A40="","",IFERROR(AVERAGEIF('Planning'!$B$2:$B$101,A40,'Planning'!$K$2:$K$101),0))</f>
        <v/>
      </c>
      <c r="G40" s="24">
        <f>IF('Ressources'!A29="","",'Ressources'!A29)</f>
        <v/>
      </c>
      <c r="H40" s="34">
        <f>IF(G40="","",IFERROR(SUMIF('Planning'!$D$2:$D$101,G40,'Planning'!$I$2:$I$101)/SUMIF('Planning'!$D$2:$D$101,G40,'Planning'!$J$2:$J$101),0))</f>
        <v/>
      </c>
      <c r="I40" s="34">
        <f>IF(G40="","",0.8)</f>
        <v/>
      </c>
      <c r="J40" s="34">
        <f>IF(G40="","",1)</f>
        <v/>
      </c>
    </row>
    <row r="41">
      <c r="A41" s="3" t="n"/>
      <c r="B41" s="9">
        <f>IF(A41="","",COUNTIF('Planning'!$B$2:$B$101,A41))</f>
        <v/>
      </c>
      <c r="C41" s="29">
        <f>IF(A41="","",SUMIF('Planning'!$B$2:$B$101,A41,'Planning'!$I$2:$I$101))</f>
        <v/>
      </c>
      <c r="D41" s="32">
        <f>IF(A41="","",SUMIF('Planning'!$B$2:$B$101,A41,'Planning'!$M$2:$M$101))</f>
        <v/>
      </c>
      <c r="E41" s="30">
        <f>IF(A41="","",IFERROR(AVERAGEIF('Planning'!$B$2:$B$101,A41,'Planning'!$K$2:$K$101),0))</f>
        <v/>
      </c>
      <c r="G41" s="22">
        <f>IF('Ressources'!A30="","",'Ressources'!A30)</f>
        <v/>
      </c>
      <c r="H41" s="30">
        <f>IF(G41="","",IFERROR(SUMIF('Planning'!$D$2:$D$101,G41,'Planning'!$I$2:$I$101)/SUMIF('Planning'!$D$2:$D$101,G41,'Planning'!$J$2:$J$101),0))</f>
        <v/>
      </c>
      <c r="I41" s="30">
        <f>IF(G41="","",0.8)</f>
        <v/>
      </c>
      <c r="J41" s="30">
        <f>IF(G41="","",1)</f>
        <v/>
      </c>
    </row>
    <row r="42">
      <c r="A42" s="3" t="n"/>
      <c r="B42" s="14">
        <f>IF(A42="","",COUNTIF('Planning'!$B$2:$B$101,A42))</f>
        <v/>
      </c>
      <c r="C42" s="33">
        <f>IF(A42="","",SUMIF('Planning'!$B$2:$B$101,A42,'Planning'!$I$2:$I$101))</f>
        <v/>
      </c>
      <c r="D42" s="35">
        <f>IF(A42="","",SUMIF('Planning'!$B$2:$B$101,A42,'Planning'!$M$2:$M$101))</f>
        <v/>
      </c>
      <c r="E42" s="34">
        <f>IF(A42="","",IFERROR(AVERAGEIF('Planning'!$B$2:$B$101,A42,'Planning'!$K$2:$K$101),0))</f>
        <v/>
      </c>
      <c r="G42" s="24">
        <f>IF('Ressources'!A31="","",'Ressources'!A31)</f>
        <v/>
      </c>
      <c r="H42" s="34">
        <f>IF(G42="","",IFERROR(SUMIF('Planning'!$D$2:$D$101,G42,'Planning'!$I$2:$I$101)/SUMIF('Planning'!$D$2:$D$101,G42,'Planning'!$J$2:$J$101),0))</f>
        <v/>
      </c>
      <c r="I42" s="34">
        <f>IF(G42="","",0.8)</f>
        <v/>
      </c>
      <c r="J42" s="34">
        <f>IF(G42="","",1)</f>
        <v/>
      </c>
    </row>
    <row r="43">
      <c r="A43" s="3" t="n"/>
      <c r="B43" s="9">
        <f>IF(A43="","",COUNTIF('Planning'!$B$2:$B$101,A43))</f>
        <v/>
      </c>
      <c r="C43" s="29">
        <f>IF(A43="","",SUMIF('Planning'!$B$2:$B$101,A43,'Planning'!$I$2:$I$101))</f>
        <v/>
      </c>
      <c r="D43" s="32">
        <f>IF(A43="","",SUMIF('Planning'!$B$2:$B$101,A43,'Planning'!$M$2:$M$101))</f>
        <v/>
      </c>
      <c r="E43" s="30">
        <f>IF(A43="","",IFERROR(AVERAGEIF('Planning'!$B$2:$B$101,A43,'Planning'!$K$2:$K$101),0))</f>
        <v/>
      </c>
      <c r="G43" s="22">
        <f>IF('Ressources'!A32="","",'Ressources'!A32)</f>
        <v/>
      </c>
      <c r="H43" s="30">
        <f>IF(G43="","",IFERROR(SUMIF('Planning'!$D$2:$D$101,G43,'Planning'!$I$2:$I$101)/SUMIF('Planning'!$D$2:$D$101,G43,'Planning'!$J$2:$J$101),0))</f>
        <v/>
      </c>
      <c r="I43" s="30">
        <f>IF(G43="","",0.8)</f>
        <v/>
      </c>
      <c r="J43" s="30">
        <f>IF(G43="","",1)</f>
        <v/>
      </c>
    </row>
    <row r="44">
      <c r="A44" s="3" t="n"/>
      <c r="B44" s="14">
        <f>IF(A44="","",COUNTIF('Planning'!$B$2:$B$101,A44))</f>
        <v/>
      </c>
      <c r="C44" s="33">
        <f>IF(A44="","",SUMIF('Planning'!$B$2:$B$101,A44,'Planning'!$I$2:$I$101))</f>
        <v/>
      </c>
      <c r="D44" s="35">
        <f>IF(A44="","",SUMIF('Planning'!$B$2:$B$101,A44,'Planning'!$M$2:$M$101))</f>
        <v/>
      </c>
      <c r="E44" s="34">
        <f>IF(A44="","",IFERROR(AVERAGEIF('Planning'!$B$2:$B$101,A44,'Planning'!$K$2:$K$101),0))</f>
        <v/>
      </c>
      <c r="G44" s="24">
        <f>IF('Ressources'!A33="","",'Ressources'!A33)</f>
        <v/>
      </c>
      <c r="H44" s="34">
        <f>IF(G44="","",IFERROR(SUMIF('Planning'!$D$2:$D$101,G44,'Planning'!$I$2:$I$101)/SUMIF('Planning'!$D$2:$D$101,G44,'Planning'!$J$2:$J$101),0))</f>
        <v/>
      </c>
      <c r="I44" s="34">
        <f>IF(G44="","",0.8)</f>
        <v/>
      </c>
      <c r="J44" s="34">
        <f>IF(G44="","",1)</f>
        <v/>
      </c>
    </row>
    <row r="45">
      <c r="A45" s="3" t="n"/>
      <c r="B45" s="9">
        <f>IF(A45="","",COUNTIF('Planning'!$B$2:$B$101,A45))</f>
        <v/>
      </c>
      <c r="C45" s="29">
        <f>IF(A45="","",SUMIF('Planning'!$B$2:$B$101,A45,'Planning'!$I$2:$I$101))</f>
        <v/>
      </c>
      <c r="D45" s="32">
        <f>IF(A45="","",SUMIF('Planning'!$B$2:$B$101,A45,'Planning'!$M$2:$M$101))</f>
        <v/>
      </c>
      <c r="E45" s="30">
        <f>IF(A45="","",IFERROR(AVERAGEIF('Planning'!$B$2:$B$101,A45,'Planning'!$K$2:$K$101),0))</f>
        <v/>
      </c>
      <c r="G45" s="22">
        <f>IF('Ressources'!A34="","",'Ressources'!A34)</f>
        <v/>
      </c>
      <c r="H45" s="30">
        <f>IF(G45="","",IFERROR(SUMIF('Planning'!$D$2:$D$101,G45,'Planning'!$I$2:$I$101)/SUMIF('Planning'!$D$2:$D$101,G45,'Planning'!$J$2:$J$101),0))</f>
        <v/>
      </c>
      <c r="I45" s="30">
        <f>IF(G45="","",0.8)</f>
        <v/>
      </c>
      <c r="J45" s="30">
        <f>IF(G45="","",1)</f>
        <v/>
      </c>
    </row>
    <row r="46">
      <c r="A46" s="3" t="n"/>
      <c r="B46" s="14">
        <f>IF(A46="","",COUNTIF('Planning'!$B$2:$B$101,A46))</f>
        <v/>
      </c>
      <c r="C46" s="33">
        <f>IF(A46="","",SUMIF('Planning'!$B$2:$B$101,A46,'Planning'!$I$2:$I$101))</f>
        <v/>
      </c>
      <c r="D46" s="35">
        <f>IF(A46="","",SUMIF('Planning'!$B$2:$B$101,A46,'Planning'!$M$2:$M$101))</f>
        <v/>
      </c>
      <c r="E46" s="34">
        <f>IF(A46="","",IFERROR(AVERAGEIF('Planning'!$B$2:$B$101,A46,'Planning'!$K$2:$K$101),0))</f>
        <v/>
      </c>
      <c r="G46" s="24">
        <f>IF('Ressources'!A35="","",'Ressources'!A35)</f>
        <v/>
      </c>
      <c r="H46" s="34">
        <f>IF(G46="","",IFERROR(SUMIF('Planning'!$D$2:$D$101,G46,'Planning'!$I$2:$I$101)/SUMIF('Planning'!$D$2:$D$101,G46,'Planning'!$J$2:$J$101),0))</f>
        <v/>
      </c>
      <c r="I46" s="34">
        <f>IF(G46="","",0.8)</f>
        <v/>
      </c>
      <c r="J46" s="34">
        <f>IF(G46="","",1)</f>
        <v/>
      </c>
    </row>
    <row r="47">
      <c r="A47" s="3" t="n"/>
      <c r="B47" s="9">
        <f>IF(A47="","",COUNTIF('Planning'!$B$2:$B$101,A47))</f>
        <v/>
      </c>
      <c r="C47" s="29">
        <f>IF(A47="","",SUMIF('Planning'!$B$2:$B$101,A47,'Planning'!$I$2:$I$101))</f>
        <v/>
      </c>
      <c r="D47" s="32">
        <f>IF(A47="","",SUMIF('Planning'!$B$2:$B$101,A47,'Planning'!$M$2:$M$101))</f>
        <v/>
      </c>
      <c r="E47" s="30">
        <f>IF(A47="","",IFERROR(AVERAGEIF('Planning'!$B$2:$B$101,A47,'Planning'!$K$2:$K$101),0))</f>
        <v/>
      </c>
      <c r="G47" s="22">
        <f>IF('Ressources'!A36="","",'Ressources'!A36)</f>
        <v/>
      </c>
      <c r="H47" s="30">
        <f>IF(G47="","",IFERROR(SUMIF('Planning'!$D$2:$D$101,G47,'Planning'!$I$2:$I$101)/SUMIF('Planning'!$D$2:$D$101,G47,'Planning'!$J$2:$J$101),0))</f>
        <v/>
      </c>
      <c r="I47" s="30">
        <f>IF(G47="","",0.8)</f>
        <v/>
      </c>
      <c r="J47" s="30">
        <f>IF(G47="","",1)</f>
        <v/>
      </c>
    </row>
    <row r="48">
      <c r="A48" s="3" t="n"/>
      <c r="B48" s="14">
        <f>IF(A48="","",COUNTIF('Planning'!$B$2:$B$101,A48))</f>
        <v/>
      </c>
      <c r="C48" s="33">
        <f>IF(A48="","",SUMIF('Planning'!$B$2:$B$101,A48,'Planning'!$I$2:$I$101))</f>
        <v/>
      </c>
      <c r="D48" s="35">
        <f>IF(A48="","",SUMIF('Planning'!$B$2:$B$101,A48,'Planning'!$M$2:$M$101))</f>
        <v/>
      </c>
      <c r="E48" s="34">
        <f>IF(A48="","",IFERROR(AVERAGEIF('Planning'!$B$2:$B$101,A48,'Planning'!$K$2:$K$101),0))</f>
        <v/>
      </c>
      <c r="G48" s="24">
        <f>IF('Ressources'!A37="","",'Ressources'!A37)</f>
        <v/>
      </c>
      <c r="H48" s="34">
        <f>IF(G48="","",IFERROR(SUMIF('Planning'!$D$2:$D$101,G48,'Planning'!$I$2:$I$101)/SUMIF('Planning'!$D$2:$D$101,G48,'Planning'!$J$2:$J$101),0))</f>
        <v/>
      </c>
      <c r="I48" s="34">
        <f>IF(G48="","",0.8)</f>
        <v/>
      </c>
      <c r="J48" s="34">
        <f>IF(G48="","",1)</f>
        <v/>
      </c>
    </row>
    <row r="49">
      <c r="A49" s="3" t="n"/>
      <c r="B49" s="9">
        <f>IF(A49="","",COUNTIF('Planning'!$B$2:$B$101,A49))</f>
        <v/>
      </c>
      <c r="C49" s="29">
        <f>IF(A49="","",SUMIF('Planning'!$B$2:$B$101,A49,'Planning'!$I$2:$I$101))</f>
        <v/>
      </c>
      <c r="D49" s="32">
        <f>IF(A49="","",SUMIF('Planning'!$B$2:$B$101,A49,'Planning'!$M$2:$M$101))</f>
        <v/>
      </c>
      <c r="E49" s="30">
        <f>IF(A49="","",IFERROR(AVERAGEIF('Planning'!$B$2:$B$101,A49,'Planning'!$K$2:$K$101),0))</f>
        <v/>
      </c>
      <c r="G49" s="22">
        <f>IF('Ressources'!A38="","",'Ressources'!A38)</f>
        <v/>
      </c>
      <c r="H49" s="30">
        <f>IF(G49="","",IFERROR(SUMIF('Planning'!$D$2:$D$101,G49,'Planning'!$I$2:$I$101)/SUMIF('Planning'!$D$2:$D$101,G49,'Planning'!$J$2:$J$101),0))</f>
        <v/>
      </c>
      <c r="I49" s="30">
        <f>IF(G49="","",0.8)</f>
        <v/>
      </c>
      <c r="J49" s="30">
        <f>IF(G49="","",1)</f>
        <v/>
      </c>
    </row>
    <row r="50">
      <c r="A50" s="3" t="n"/>
      <c r="B50" s="14">
        <f>IF(A50="","",COUNTIF('Planning'!$B$2:$B$101,A50))</f>
        <v/>
      </c>
      <c r="C50" s="33">
        <f>IF(A50="","",SUMIF('Planning'!$B$2:$B$101,A50,'Planning'!$I$2:$I$101))</f>
        <v/>
      </c>
      <c r="D50" s="35">
        <f>IF(A50="","",SUMIF('Planning'!$B$2:$B$101,A50,'Planning'!$M$2:$M$101))</f>
        <v/>
      </c>
      <c r="E50" s="34">
        <f>IF(A50="","",IFERROR(AVERAGEIF('Planning'!$B$2:$B$101,A50,'Planning'!$K$2:$K$101),0))</f>
        <v/>
      </c>
      <c r="G50" s="24">
        <f>IF('Ressources'!A39="","",'Ressources'!A39)</f>
        <v/>
      </c>
      <c r="H50" s="34">
        <f>IF(G50="","",IFERROR(SUMIF('Planning'!$D$2:$D$101,G50,'Planning'!$I$2:$I$101)/SUMIF('Planning'!$D$2:$D$101,G50,'Planning'!$J$2:$J$101),0))</f>
        <v/>
      </c>
      <c r="I50" s="34">
        <f>IF(G50="","",0.8)</f>
        <v/>
      </c>
      <c r="J50" s="34">
        <f>IF(G50="","",1)</f>
        <v/>
      </c>
    </row>
    <row r="51">
      <c r="A51" s="3" t="n"/>
      <c r="B51" s="9">
        <f>IF(A51="","",COUNTIF('Planning'!$B$2:$B$101,A51))</f>
        <v/>
      </c>
      <c r="C51" s="29">
        <f>IF(A51="","",SUMIF('Planning'!$B$2:$B$101,A51,'Planning'!$I$2:$I$101))</f>
        <v/>
      </c>
      <c r="D51" s="32">
        <f>IF(A51="","",SUMIF('Planning'!$B$2:$B$101,A51,'Planning'!$M$2:$M$101))</f>
        <v/>
      </c>
      <c r="E51" s="30">
        <f>IF(A51="","",IFERROR(AVERAGEIF('Planning'!$B$2:$B$101,A51,'Planning'!$K$2:$K$101),0))</f>
        <v/>
      </c>
      <c r="G51" s="22">
        <f>IF('Ressources'!A40="","",'Ressources'!A40)</f>
        <v/>
      </c>
      <c r="H51" s="30">
        <f>IF(G51="","",IFERROR(SUMIF('Planning'!$D$2:$D$101,G51,'Planning'!$I$2:$I$101)/SUMIF('Planning'!$D$2:$D$101,G51,'Planning'!$J$2:$J$101),0))</f>
        <v/>
      </c>
      <c r="I51" s="30">
        <f>IF(G51="","",0.8)</f>
        <v/>
      </c>
      <c r="J51" s="30">
        <f>IF(G51="","",1)</f>
        <v/>
      </c>
    </row>
    <row r="52">
      <c r="A52" s="3" t="n"/>
      <c r="B52" s="14">
        <f>IF(A52="","",COUNTIF('Planning'!$B$2:$B$101,A52))</f>
        <v/>
      </c>
      <c r="C52" s="33">
        <f>IF(A52="","",SUMIF('Planning'!$B$2:$B$101,A52,'Planning'!$I$2:$I$101))</f>
        <v/>
      </c>
      <c r="D52" s="35">
        <f>IF(A52="","",SUMIF('Planning'!$B$2:$B$101,A52,'Planning'!$M$2:$M$101))</f>
        <v/>
      </c>
      <c r="E52" s="34">
        <f>IF(A52="","",IFERROR(AVERAGEIF('Planning'!$B$2:$B$101,A52,'Planning'!$K$2:$K$101),0))</f>
        <v/>
      </c>
      <c r="G52" s="24">
        <f>IF('Ressources'!A41="","",'Ressources'!A41)</f>
        <v/>
      </c>
      <c r="H52" s="34">
        <f>IF(G52="","",IFERROR(SUMIF('Planning'!$D$2:$D$101,G52,'Planning'!$I$2:$I$101)/SUMIF('Planning'!$D$2:$D$101,G52,'Planning'!$J$2:$J$101),0))</f>
        <v/>
      </c>
      <c r="I52" s="34">
        <f>IF(G52="","",0.8)</f>
        <v/>
      </c>
      <c r="J52" s="34">
        <f>IF(G52="","",1)</f>
        <v/>
      </c>
    </row>
    <row r="53">
      <c r="A53" s="3" t="n"/>
      <c r="B53" s="9">
        <f>IF(A53="","",COUNTIF('Planning'!$B$2:$B$101,A53))</f>
        <v/>
      </c>
      <c r="C53" s="29">
        <f>IF(A53="","",SUMIF('Planning'!$B$2:$B$101,A53,'Planning'!$I$2:$I$101))</f>
        <v/>
      </c>
      <c r="D53" s="32">
        <f>IF(A53="","",SUMIF('Planning'!$B$2:$B$101,A53,'Planning'!$M$2:$M$101))</f>
        <v/>
      </c>
      <c r="E53" s="30">
        <f>IF(A53="","",IFERROR(AVERAGEIF('Planning'!$B$2:$B$101,A53,'Planning'!$K$2:$K$101),0))</f>
        <v/>
      </c>
      <c r="G53" s="22">
        <f>IF('Ressources'!A42="","",'Ressources'!A42)</f>
        <v/>
      </c>
      <c r="H53" s="30">
        <f>IF(G53="","",IFERROR(SUMIF('Planning'!$D$2:$D$101,G53,'Planning'!$I$2:$I$101)/SUMIF('Planning'!$D$2:$D$101,G53,'Planning'!$J$2:$J$101),0))</f>
        <v/>
      </c>
      <c r="I53" s="30">
        <f>IF(G53="","",0.8)</f>
        <v/>
      </c>
      <c r="J53" s="30">
        <f>IF(G53="","",1)</f>
        <v/>
      </c>
    </row>
    <row r="54">
      <c r="A54" s="3" t="n"/>
      <c r="B54" s="14">
        <f>IF(A54="","",COUNTIF('Planning'!$B$2:$B$101,A54))</f>
        <v/>
      </c>
      <c r="C54" s="33">
        <f>IF(A54="","",SUMIF('Planning'!$B$2:$B$101,A54,'Planning'!$I$2:$I$101))</f>
        <v/>
      </c>
      <c r="D54" s="35">
        <f>IF(A54="","",SUMIF('Planning'!$B$2:$B$101,A54,'Planning'!$M$2:$M$101))</f>
        <v/>
      </c>
      <c r="E54" s="34">
        <f>IF(A54="","",IFERROR(AVERAGEIF('Planning'!$B$2:$B$101,A54,'Planning'!$K$2:$K$101),0))</f>
        <v/>
      </c>
      <c r="G54" s="24">
        <f>IF('Ressources'!A43="","",'Ressources'!A43)</f>
        <v/>
      </c>
      <c r="H54" s="34">
        <f>IF(G54="","",IFERROR(SUMIF('Planning'!$D$2:$D$101,G54,'Planning'!$I$2:$I$101)/SUMIF('Planning'!$D$2:$D$101,G54,'Planning'!$J$2:$J$101),0))</f>
        <v/>
      </c>
      <c r="I54" s="34">
        <f>IF(G54="","",0.8)</f>
        <v/>
      </c>
      <c r="J54" s="34">
        <f>IF(G54="","",1)</f>
        <v/>
      </c>
    </row>
    <row r="55">
      <c r="A55" s="3" t="n"/>
      <c r="B55" s="9">
        <f>IF(A55="","",COUNTIF('Planning'!$B$2:$B$101,A55))</f>
        <v/>
      </c>
      <c r="C55" s="29">
        <f>IF(A55="","",SUMIF('Planning'!$B$2:$B$101,A55,'Planning'!$I$2:$I$101))</f>
        <v/>
      </c>
      <c r="D55" s="32">
        <f>IF(A55="","",SUMIF('Planning'!$B$2:$B$101,A55,'Planning'!$M$2:$M$101))</f>
        <v/>
      </c>
      <c r="E55" s="30">
        <f>IF(A55="","",IFERROR(AVERAGEIF('Planning'!$B$2:$B$101,A55,'Planning'!$K$2:$K$101),0))</f>
        <v/>
      </c>
      <c r="G55" s="22">
        <f>IF('Ressources'!A44="","",'Ressources'!A44)</f>
        <v/>
      </c>
      <c r="H55" s="30">
        <f>IF(G55="","",IFERROR(SUMIF('Planning'!$D$2:$D$101,G55,'Planning'!$I$2:$I$101)/SUMIF('Planning'!$D$2:$D$101,G55,'Planning'!$J$2:$J$101),0))</f>
        <v/>
      </c>
      <c r="I55" s="30">
        <f>IF(G55="","",0.8)</f>
        <v/>
      </c>
      <c r="J55" s="30">
        <f>IF(G55="","",1)</f>
        <v/>
      </c>
    </row>
    <row r="56">
      <c r="A56" s="3" t="n"/>
      <c r="B56" s="14">
        <f>IF(A56="","",COUNTIF('Planning'!$B$2:$B$101,A56))</f>
        <v/>
      </c>
      <c r="C56" s="33">
        <f>IF(A56="","",SUMIF('Planning'!$B$2:$B$101,A56,'Planning'!$I$2:$I$101))</f>
        <v/>
      </c>
      <c r="D56" s="35">
        <f>IF(A56="","",SUMIF('Planning'!$B$2:$B$101,A56,'Planning'!$M$2:$M$101))</f>
        <v/>
      </c>
      <c r="E56" s="34">
        <f>IF(A56="","",IFERROR(AVERAGEIF('Planning'!$B$2:$B$101,A56,'Planning'!$K$2:$K$101),0))</f>
        <v/>
      </c>
      <c r="G56" s="24">
        <f>IF('Ressources'!A45="","",'Ressources'!A45)</f>
        <v/>
      </c>
      <c r="H56" s="34">
        <f>IF(G56="","",IFERROR(SUMIF('Planning'!$D$2:$D$101,G56,'Planning'!$I$2:$I$101)/SUMIF('Planning'!$D$2:$D$101,G56,'Planning'!$J$2:$J$101),0))</f>
        <v/>
      </c>
      <c r="I56" s="34">
        <f>IF(G56="","",0.8)</f>
        <v/>
      </c>
      <c r="J56" s="34">
        <f>IF(G56="","",1)</f>
        <v/>
      </c>
    </row>
    <row r="57">
      <c r="A57" s="3" t="n"/>
      <c r="B57" s="9">
        <f>IF(A57="","",COUNTIF('Planning'!$B$2:$B$101,A57))</f>
        <v/>
      </c>
      <c r="C57" s="29">
        <f>IF(A57="","",SUMIF('Planning'!$B$2:$B$101,A57,'Planning'!$I$2:$I$101))</f>
        <v/>
      </c>
      <c r="D57" s="32">
        <f>IF(A57="","",SUMIF('Planning'!$B$2:$B$101,A57,'Planning'!$M$2:$M$101))</f>
        <v/>
      </c>
      <c r="E57" s="30">
        <f>IF(A57="","",IFERROR(AVERAGEIF('Planning'!$B$2:$B$101,A57,'Planning'!$K$2:$K$101),0))</f>
        <v/>
      </c>
      <c r="G57" s="22">
        <f>IF('Ressources'!A46="","",'Ressources'!A46)</f>
        <v/>
      </c>
      <c r="H57" s="30">
        <f>IF(G57="","",IFERROR(SUMIF('Planning'!$D$2:$D$101,G57,'Planning'!$I$2:$I$101)/SUMIF('Planning'!$D$2:$D$101,G57,'Planning'!$J$2:$J$101),0))</f>
        <v/>
      </c>
      <c r="I57" s="30">
        <f>IF(G57="","",0.8)</f>
        <v/>
      </c>
      <c r="J57" s="30">
        <f>IF(G57="","",1)</f>
        <v/>
      </c>
    </row>
    <row r="58">
      <c r="A58" s="3" t="n"/>
      <c r="B58" s="14">
        <f>IF(A58="","",COUNTIF('Planning'!$B$2:$B$101,A58))</f>
        <v/>
      </c>
      <c r="C58" s="33">
        <f>IF(A58="","",SUMIF('Planning'!$B$2:$B$101,A58,'Planning'!$I$2:$I$101))</f>
        <v/>
      </c>
      <c r="D58" s="35">
        <f>IF(A58="","",SUMIF('Planning'!$B$2:$B$101,A58,'Planning'!$M$2:$M$101))</f>
        <v/>
      </c>
      <c r="E58" s="34">
        <f>IF(A58="","",IFERROR(AVERAGEIF('Planning'!$B$2:$B$101,A58,'Planning'!$K$2:$K$101),0))</f>
        <v/>
      </c>
      <c r="G58" s="24">
        <f>IF('Ressources'!A47="","",'Ressources'!A47)</f>
        <v/>
      </c>
      <c r="H58" s="34">
        <f>IF(G58="","",IFERROR(SUMIF('Planning'!$D$2:$D$101,G58,'Planning'!$I$2:$I$101)/SUMIF('Planning'!$D$2:$D$101,G58,'Planning'!$J$2:$J$101),0))</f>
        <v/>
      </c>
      <c r="I58" s="34">
        <f>IF(G58="","",0.8)</f>
        <v/>
      </c>
      <c r="J58" s="34">
        <f>IF(G58="","",1)</f>
        <v/>
      </c>
    </row>
    <row r="59">
      <c r="A59" s="3" t="n"/>
      <c r="B59" s="9">
        <f>IF(A59="","",COUNTIF('Planning'!$B$2:$B$101,A59))</f>
        <v/>
      </c>
      <c r="C59" s="29">
        <f>IF(A59="","",SUMIF('Planning'!$B$2:$B$101,A59,'Planning'!$I$2:$I$101))</f>
        <v/>
      </c>
      <c r="D59" s="32">
        <f>IF(A59="","",SUMIF('Planning'!$B$2:$B$101,A59,'Planning'!$M$2:$M$101))</f>
        <v/>
      </c>
      <c r="E59" s="30">
        <f>IF(A59="","",IFERROR(AVERAGEIF('Planning'!$B$2:$B$101,A59,'Planning'!$K$2:$K$101),0))</f>
        <v/>
      </c>
      <c r="G59" s="22">
        <f>IF('Ressources'!A48="","",'Ressources'!A48)</f>
        <v/>
      </c>
      <c r="H59" s="30">
        <f>IF(G59="","",IFERROR(SUMIF('Planning'!$D$2:$D$101,G59,'Planning'!$I$2:$I$101)/SUMIF('Planning'!$D$2:$D$101,G59,'Planning'!$J$2:$J$101),0))</f>
        <v/>
      </c>
      <c r="I59" s="30">
        <f>IF(G59="","",0.8)</f>
        <v/>
      </c>
      <c r="J59" s="30">
        <f>IF(G59="","",1)</f>
        <v/>
      </c>
    </row>
    <row r="60">
      <c r="A60" s="3" t="n"/>
      <c r="B60" s="14">
        <f>IF(A60="","",COUNTIF('Planning'!$B$2:$B$101,A60))</f>
        <v/>
      </c>
      <c r="C60" s="33">
        <f>IF(A60="","",SUMIF('Planning'!$B$2:$B$101,A60,'Planning'!$I$2:$I$101))</f>
        <v/>
      </c>
      <c r="D60" s="35">
        <f>IF(A60="","",SUMIF('Planning'!$B$2:$B$101,A60,'Planning'!$M$2:$M$101))</f>
        <v/>
      </c>
      <c r="E60" s="34">
        <f>IF(A60="","",IFERROR(AVERAGEIF('Planning'!$B$2:$B$101,A60,'Planning'!$K$2:$K$101),0))</f>
        <v/>
      </c>
      <c r="G60" s="24">
        <f>IF('Ressources'!A49="","",'Ressources'!A49)</f>
        <v/>
      </c>
      <c r="H60" s="34">
        <f>IF(G60="","",IFERROR(SUMIF('Planning'!$D$2:$D$101,G60,'Planning'!$I$2:$I$101)/SUMIF('Planning'!$D$2:$D$101,G60,'Planning'!$J$2:$J$101),0))</f>
        <v/>
      </c>
      <c r="I60" s="34">
        <f>IF(G60="","",0.8)</f>
        <v/>
      </c>
      <c r="J60" s="34">
        <f>IF(G60="","",1)</f>
        <v/>
      </c>
    </row>
    <row r="61">
      <c r="A61" s="3" t="n"/>
      <c r="B61" s="9">
        <f>IF(A61="","",COUNTIF('Planning'!$B$2:$B$101,A61))</f>
        <v/>
      </c>
      <c r="C61" s="29">
        <f>IF(A61="","",SUMIF('Planning'!$B$2:$B$101,A61,'Planning'!$I$2:$I$101))</f>
        <v/>
      </c>
      <c r="D61" s="32">
        <f>IF(A61="","",SUMIF('Planning'!$B$2:$B$101,A61,'Planning'!$M$2:$M$101))</f>
        <v/>
      </c>
      <c r="E61" s="30">
        <f>IF(A61="","",IFERROR(AVERAGEIF('Planning'!$B$2:$B$101,A61,'Planning'!$K$2:$K$101),0))</f>
        <v/>
      </c>
      <c r="G61" s="22">
        <f>IF('Ressources'!A50="","",'Ressources'!A50)</f>
        <v/>
      </c>
      <c r="H61" s="30">
        <f>IF(G61="","",IFERROR(SUMIF('Planning'!$D$2:$D$101,G61,'Planning'!$I$2:$I$101)/SUMIF('Planning'!$D$2:$D$101,G61,'Planning'!$J$2:$J$101),0))</f>
        <v/>
      </c>
      <c r="I61" s="30">
        <f>IF(G61="","",0.8)</f>
        <v/>
      </c>
      <c r="J61" s="30">
        <f>IF(G61="","",1)</f>
        <v/>
      </c>
    </row>
    <row r="62">
      <c r="A62" s="3" t="n"/>
      <c r="B62" s="14">
        <f>IF(A62="","",COUNTIF('Planning'!$B$2:$B$101,A62))</f>
        <v/>
      </c>
      <c r="C62" s="33">
        <f>IF(A62="","",SUMIF('Planning'!$B$2:$B$101,A62,'Planning'!$I$2:$I$101))</f>
        <v/>
      </c>
      <c r="D62" s="35">
        <f>IF(A62="","",SUMIF('Planning'!$B$2:$B$101,A62,'Planning'!$M$2:$M$101))</f>
        <v/>
      </c>
      <c r="E62" s="34">
        <f>IF(A62="","",IFERROR(AVERAGEIF('Planning'!$B$2:$B$101,A62,'Planning'!$K$2:$K$101),0))</f>
        <v/>
      </c>
      <c r="G62" s="24">
        <f>IF('Ressources'!A51="","",'Ressources'!A51)</f>
        <v/>
      </c>
      <c r="H62" s="34">
        <f>IF(G62="","",IFERROR(SUMIF('Planning'!$D$2:$D$101,G62,'Planning'!$I$2:$I$101)/SUMIF('Planning'!$D$2:$D$101,G62,'Planning'!$J$2:$J$101),0))</f>
        <v/>
      </c>
      <c r="I62" s="34">
        <f>IF(G62="","",0.8)</f>
        <v/>
      </c>
      <c r="J62" s="34">
        <f>IF(G62="","",1)</f>
        <v/>
      </c>
    </row>
    <row r="63">
      <c r="A63" s="3" t="n"/>
      <c r="B63" s="9">
        <f>IF(A63="","",COUNTIF('Planning'!$B$2:$B$101,A63))</f>
        <v/>
      </c>
      <c r="C63" s="29">
        <f>IF(A63="","",SUMIF('Planning'!$B$2:$B$101,A63,'Planning'!$I$2:$I$101))</f>
        <v/>
      </c>
      <c r="D63" s="32">
        <f>IF(A63="","",SUMIF('Planning'!$B$2:$B$101,A63,'Planning'!$M$2:$M$101))</f>
        <v/>
      </c>
      <c r="E63" s="30">
        <f>IF(A63="","",IFERROR(AVERAGEIF('Planning'!$B$2:$B$101,A63,'Planning'!$K$2:$K$101),0))</f>
        <v/>
      </c>
      <c r="G63" s="22">
        <f>IF('Ressources'!A52="","",'Ressources'!A52)</f>
        <v/>
      </c>
      <c r="H63" s="30">
        <f>IF(G63="","",IFERROR(SUMIF('Planning'!$D$2:$D$101,G63,'Planning'!$I$2:$I$101)/SUMIF('Planning'!$D$2:$D$101,G63,'Planning'!$J$2:$J$101),0))</f>
        <v/>
      </c>
      <c r="I63" s="30">
        <f>IF(G63="","",0.8)</f>
        <v/>
      </c>
      <c r="J63" s="30">
        <f>IF(G63="","",1)</f>
        <v/>
      </c>
    </row>
    <row r="64">
      <c r="A64" s="3" t="n"/>
      <c r="B64" s="14">
        <f>IF(A64="","",COUNTIF('Planning'!$B$2:$B$101,A64))</f>
        <v/>
      </c>
      <c r="C64" s="33">
        <f>IF(A64="","",SUMIF('Planning'!$B$2:$B$101,A64,'Planning'!$I$2:$I$101))</f>
        <v/>
      </c>
      <c r="D64" s="35">
        <f>IF(A64="","",SUMIF('Planning'!$B$2:$B$101,A64,'Planning'!$M$2:$M$101))</f>
        <v/>
      </c>
      <c r="E64" s="34">
        <f>IF(A64="","",IFERROR(AVERAGEIF('Planning'!$B$2:$B$101,A64,'Planning'!$K$2:$K$101),0))</f>
        <v/>
      </c>
      <c r="G64" s="24">
        <f>IF('Ressources'!A53="","",'Ressources'!A53)</f>
        <v/>
      </c>
      <c r="H64" s="34">
        <f>IF(G64="","",IFERROR(SUMIF('Planning'!$D$2:$D$101,G64,'Planning'!$I$2:$I$101)/SUMIF('Planning'!$D$2:$D$101,G64,'Planning'!$J$2:$J$101),0))</f>
        <v/>
      </c>
      <c r="I64" s="34">
        <f>IF(G64="","",0.8)</f>
        <v/>
      </c>
      <c r="J64" s="34">
        <f>IF(G64="","",1)</f>
        <v/>
      </c>
    </row>
    <row r="65">
      <c r="A65" s="3" t="n"/>
      <c r="B65" s="9">
        <f>IF(A65="","",COUNTIF('Planning'!$B$2:$B$101,A65))</f>
        <v/>
      </c>
      <c r="C65" s="29">
        <f>IF(A65="","",SUMIF('Planning'!$B$2:$B$101,A65,'Planning'!$I$2:$I$101))</f>
        <v/>
      </c>
      <c r="D65" s="32">
        <f>IF(A65="","",SUMIF('Planning'!$B$2:$B$101,A65,'Planning'!$M$2:$M$101))</f>
        <v/>
      </c>
      <c r="E65" s="30">
        <f>IF(A65="","",IFERROR(AVERAGEIF('Planning'!$B$2:$B$101,A65,'Planning'!$K$2:$K$101),0))</f>
        <v/>
      </c>
      <c r="G65" s="22">
        <f>IF('Ressources'!A54="","",'Ressources'!A54)</f>
        <v/>
      </c>
      <c r="H65" s="30">
        <f>IF(G65="","",IFERROR(SUMIF('Planning'!$D$2:$D$101,G65,'Planning'!$I$2:$I$101)/SUMIF('Planning'!$D$2:$D$101,G65,'Planning'!$J$2:$J$101),0))</f>
        <v/>
      </c>
      <c r="I65" s="30">
        <f>IF(G65="","",0.8)</f>
        <v/>
      </c>
      <c r="J65" s="30">
        <f>IF(G65="","",1)</f>
        <v/>
      </c>
    </row>
    <row r="66">
      <c r="A66" s="3" t="n"/>
      <c r="B66" s="14">
        <f>IF(A66="","",COUNTIF('Planning'!$B$2:$B$101,A66))</f>
        <v/>
      </c>
      <c r="C66" s="33">
        <f>IF(A66="","",SUMIF('Planning'!$B$2:$B$101,A66,'Planning'!$I$2:$I$101))</f>
        <v/>
      </c>
      <c r="D66" s="35">
        <f>IF(A66="","",SUMIF('Planning'!$B$2:$B$101,A66,'Planning'!$M$2:$M$101))</f>
        <v/>
      </c>
      <c r="E66" s="34">
        <f>IF(A66="","",IFERROR(AVERAGEIF('Planning'!$B$2:$B$101,A66,'Planning'!$K$2:$K$101),0))</f>
        <v/>
      </c>
      <c r="G66" s="24">
        <f>IF('Ressources'!A55="","",'Ressources'!A55)</f>
        <v/>
      </c>
      <c r="H66" s="34">
        <f>IF(G66="","",IFERROR(SUMIF('Planning'!$D$2:$D$101,G66,'Planning'!$I$2:$I$101)/SUMIF('Planning'!$D$2:$D$101,G66,'Planning'!$J$2:$J$101),0))</f>
        <v/>
      </c>
      <c r="I66" s="34">
        <f>IF(G66="","",0.8)</f>
        <v/>
      </c>
      <c r="J66" s="34">
        <f>IF(G66="","",1)</f>
        <v/>
      </c>
    </row>
    <row r="67">
      <c r="A67" s="3" t="n"/>
      <c r="B67" s="9">
        <f>IF(A67="","",COUNTIF('Planning'!$B$2:$B$101,A67))</f>
        <v/>
      </c>
      <c r="C67" s="29">
        <f>IF(A67="","",SUMIF('Planning'!$B$2:$B$101,A67,'Planning'!$I$2:$I$101))</f>
        <v/>
      </c>
      <c r="D67" s="32">
        <f>IF(A67="","",SUMIF('Planning'!$B$2:$B$101,A67,'Planning'!$M$2:$M$101))</f>
        <v/>
      </c>
      <c r="E67" s="30">
        <f>IF(A67="","",IFERROR(AVERAGEIF('Planning'!$B$2:$B$101,A67,'Planning'!$K$2:$K$101),0))</f>
        <v/>
      </c>
      <c r="G67" s="22">
        <f>IF('Ressources'!A56="","",'Ressources'!A56)</f>
        <v/>
      </c>
      <c r="H67" s="30">
        <f>IF(G67="","",IFERROR(SUMIF('Planning'!$D$2:$D$101,G67,'Planning'!$I$2:$I$101)/SUMIF('Planning'!$D$2:$D$101,G67,'Planning'!$J$2:$J$101),0))</f>
        <v/>
      </c>
      <c r="I67" s="30">
        <f>IF(G67="","",0.8)</f>
        <v/>
      </c>
      <c r="J67" s="30">
        <f>IF(G67="","",1)</f>
        <v/>
      </c>
    </row>
    <row r="68">
      <c r="A68" s="3" t="n"/>
      <c r="B68" s="14">
        <f>IF(A68="","",COUNTIF('Planning'!$B$2:$B$101,A68))</f>
        <v/>
      </c>
      <c r="C68" s="33">
        <f>IF(A68="","",SUMIF('Planning'!$B$2:$B$101,A68,'Planning'!$I$2:$I$101))</f>
        <v/>
      </c>
      <c r="D68" s="35">
        <f>IF(A68="","",SUMIF('Planning'!$B$2:$B$101,A68,'Planning'!$M$2:$M$101))</f>
        <v/>
      </c>
      <c r="E68" s="34">
        <f>IF(A68="","",IFERROR(AVERAGEIF('Planning'!$B$2:$B$101,A68,'Planning'!$K$2:$K$101),0))</f>
        <v/>
      </c>
      <c r="G68" s="24">
        <f>IF('Ressources'!A57="","",'Ressources'!A57)</f>
        <v/>
      </c>
      <c r="H68" s="34">
        <f>IF(G68="","",IFERROR(SUMIF('Planning'!$D$2:$D$101,G68,'Planning'!$I$2:$I$101)/SUMIF('Planning'!$D$2:$D$101,G68,'Planning'!$J$2:$J$101),0))</f>
        <v/>
      </c>
      <c r="I68" s="34">
        <f>IF(G68="","",0.8)</f>
        <v/>
      </c>
      <c r="J68" s="34">
        <f>IF(G68="","",1)</f>
        <v/>
      </c>
    </row>
    <row r="69">
      <c r="A69" s="3" t="n"/>
      <c r="B69" s="9">
        <f>IF(A69="","",COUNTIF('Planning'!$B$2:$B$101,A69))</f>
        <v/>
      </c>
      <c r="C69" s="29">
        <f>IF(A69="","",SUMIF('Planning'!$B$2:$B$101,A69,'Planning'!$I$2:$I$101))</f>
        <v/>
      </c>
      <c r="D69" s="32">
        <f>IF(A69="","",SUMIF('Planning'!$B$2:$B$101,A69,'Planning'!$M$2:$M$101))</f>
        <v/>
      </c>
      <c r="E69" s="30">
        <f>IF(A69="","",IFERROR(AVERAGEIF('Planning'!$B$2:$B$101,A69,'Planning'!$K$2:$K$101),0))</f>
        <v/>
      </c>
      <c r="G69" s="22">
        <f>IF('Ressources'!A58="","",'Ressources'!A58)</f>
        <v/>
      </c>
      <c r="H69" s="30">
        <f>IF(G69="","",IFERROR(SUMIF('Planning'!$D$2:$D$101,G69,'Planning'!$I$2:$I$101)/SUMIF('Planning'!$D$2:$D$101,G69,'Planning'!$J$2:$J$101),0))</f>
        <v/>
      </c>
      <c r="I69" s="30">
        <f>IF(G69="","",0.8)</f>
        <v/>
      </c>
      <c r="J69" s="30">
        <f>IF(G69="","",1)</f>
        <v/>
      </c>
    </row>
    <row r="70">
      <c r="A70" s="3" t="n"/>
      <c r="B70" s="14">
        <f>IF(A70="","",COUNTIF('Planning'!$B$2:$B$101,A70))</f>
        <v/>
      </c>
      <c r="C70" s="33">
        <f>IF(A70="","",SUMIF('Planning'!$B$2:$B$101,A70,'Planning'!$I$2:$I$101))</f>
        <v/>
      </c>
      <c r="D70" s="35">
        <f>IF(A70="","",SUMIF('Planning'!$B$2:$B$101,A70,'Planning'!$M$2:$M$101))</f>
        <v/>
      </c>
      <c r="E70" s="34">
        <f>IF(A70="","",IFERROR(AVERAGEIF('Planning'!$B$2:$B$101,A70,'Planning'!$K$2:$K$101),0))</f>
        <v/>
      </c>
      <c r="G70" s="24">
        <f>IF('Ressources'!A59="","",'Ressources'!A59)</f>
        <v/>
      </c>
      <c r="H70" s="34">
        <f>IF(G70="","",IFERROR(SUMIF('Planning'!$D$2:$D$101,G70,'Planning'!$I$2:$I$101)/SUMIF('Planning'!$D$2:$D$101,G70,'Planning'!$J$2:$J$101),0))</f>
        <v/>
      </c>
      <c r="I70" s="34">
        <f>IF(G70="","",0.8)</f>
        <v/>
      </c>
      <c r="J70" s="34">
        <f>IF(G70="","",1)</f>
        <v/>
      </c>
    </row>
    <row r="71">
      <c r="A71" s="3" t="n"/>
      <c r="B71" s="9">
        <f>IF(A71="","",COUNTIF('Planning'!$B$2:$B$101,A71))</f>
        <v/>
      </c>
      <c r="C71" s="29">
        <f>IF(A71="","",SUMIF('Planning'!$B$2:$B$101,A71,'Planning'!$I$2:$I$101))</f>
        <v/>
      </c>
      <c r="D71" s="32">
        <f>IF(A71="","",SUMIF('Planning'!$B$2:$B$101,A71,'Planning'!$M$2:$M$101))</f>
        <v/>
      </c>
      <c r="E71" s="30">
        <f>IF(A71="","",IFERROR(AVERAGEIF('Planning'!$B$2:$B$101,A71,'Planning'!$K$2:$K$101),0))</f>
        <v/>
      </c>
      <c r="G71" s="22">
        <f>IF('Ressources'!A60="","",'Ressources'!A60)</f>
        <v/>
      </c>
      <c r="H71" s="30">
        <f>IF(G71="","",IFERROR(SUMIF('Planning'!$D$2:$D$101,G71,'Planning'!$I$2:$I$101)/SUMIF('Planning'!$D$2:$D$101,G71,'Planning'!$J$2:$J$101),0))</f>
        <v/>
      </c>
      <c r="I71" s="30">
        <f>IF(G71="","",0.8)</f>
        <v/>
      </c>
      <c r="J71" s="30">
        <f>IF(G71="","",1)</f>
        <v/>
      </c>
    </row>
    <row r="72">
      <c r="A72" s="3" t="n"/>
      <c r="B72" s="14">
        <f>IF(A72="","",COUNTIF('Planning'!$B$2:$B$101,A72))</f>
        <v/>
      </c>
      <c r="C72" s="33">
        <f>IF(A72="","",SUMIF('Planning'!$B$2:$B$101,A72,'Planning'!$I$2:$I$101))</f>
        <v/>
      </c>
      <c r="D72" s="35">
        <f>IF(A72="","",SUMIF('Planning'!$B$2:$B$101,A72,'Planning'!$M$2:$M$101))</f>
        <v/>
      </c>
      <c r="E72" s="34">
        <f>IF(A72="","",IFERROR(AVERAGEIF('Planning'!$B$2:$B$101,A72,'Planning'!$K$2:$K$101),0))</f>
        <v/>
      </c>
      <c r="G72" s="24">
        <f>IF('Ressources'!A61="","",'Ressources'!A61)</f>
        <v/>
      </c>
      <c r="H72" s="34">
        <f>IF(G72="","",IFERROR(SUMIF('Planning'!$D$2:$D$101,G72,'Planning'!$I$2:$I$101)/SUMIF('Planning'!$D$2:$D$101,G72,'Planning'!$J$2:$J$101),0))</f>
        <v/>
      </c>
      <c r="I72" s="34">
        <f>IF(G72="","",0.8)</f>
        <v/>
      </c>
      <c r="J72" s="34">
        <f>IF(G72="","",1)</f>
        <v/>
      </c>
    </row>
    <row r="73">
      <c r="A73" s="3" t="n"/>
      <c r="B73" s="9">
        <f>IF(A73="","",COUNTIF('Planning'!$B$2:$B$101,A73))</f>
        <v/>
      </c>
      <c r="C73" s="29">
        <f>IF(A73="","",SUMIF('Planning'!$B$2:$B$101,A73,'Planning'!$I$2:$I$101))</f>
        <v/>
      </c>
      <c r="D73" s="32">
        <f>IF(A73="","",SUMIF('Planning'!$B$2:$B$101,A73,'Planning'!$M$2:$M$101))</f>
        <v/>
      </c>
      <c r="E73" s="30">
        <f>IF(A73="","",IFERROR(AVERAGEIF('Planning'!$B$2:$B$101,A73,'Planning'!$K$2:$K$101),0))</f>
        <v/>
      </c>
      <c r="G73" s="22">
        <f>IF('Ressources'!A62="","",'Ressources'!A62)</f>
        <v/>
      </c>
      <c r="H73" s="30">
        <f>IF(G73="","",IFERROR(SUMIF('Planning'!$D$2:$D$101,G73,'Planning'!$I$2:$I$101)/SUMIF('Planning'!$D$2:$D$101,G73,'Planning'!$J$2:$J$101),0))</f>
        <v/>
      </c>
      <c r="I73" s="30">
        <f>IF(G73="","",0.8)</f>
        <v/>
      </c>
      <c r="J73" s="30">
        <f>IF(G73="","",1)</f>
        <v/>
      </c>
    </row>
    <row r="74">
      <c r="A74" s="3" t="n"/>
      <c r="B74" s="14">
        <f>IF(A74="","",COUNTIF('Planning'!$B$2:$B$101,A74))</f>
        <v/>
      </c>
      <c r="C74" s="33">
        <f>IF(A74="","",SUMIF('Planning'!$B$2:$B$101,A74,'Planning'!$I$2:$I$101))</f>
        <v/>
      </c>
      <c r="D74" s="35">
        <f>IF(A74="","",SUMIF('Planning'!$B$2:$B$101,A74,'Planning'!$M$2:$M$101))</f>
        <v/>
      </c>
      <c r="E74" s="34">
        <f>IF(A74="","",IFERROR(AVERAGEIF('Planning'!$B$2:$B$101,A74,'Planning'!$K$2:$K$101),0))</f>
        <v/>
      </c>
      <c r="G74" s="24">
        <f>IF('Ressources'!A63="","",'Ressources'!A63)</f>
        <v/>
      </c>
      <c r="H74" s="34">
        <f>IF(G74="","",IFERROR(SUMIF('Planning'!$D$2:$D$101,G74,'Planning'!$I$2:$I$101)/SUMIF('Planning'!$D$2:$D$101,G74,'Planning'!$J$2:$J$101),0))</f>
        <v/>
      </c>
      <c r="I74" s="34">
        <f>IF(G74="","",0.8)</f>
        <v/>
      </c>
      <c r="J74" s="34">
        <f>IF(G74="","",1)</f>
        <v/>
      </c>
    </row>
    <row r="75">
      <c r="A75" s="3" t="n"/>
      <c r="B75" s="9">
        <f>IF(A75="","",COUNTIF('Planning'!$B$2:$B$101,A75))</f>
        <v/>
      </c>
      <c r="C75" s="29">
        <f>IF(A75="","",SUMIF('Planning'!$B$2:$B$101,A75,'Planning'!$I$2:$I$101))</f>
        <v/>
      </c>
      <c r="D75" s="32">
        <f>IF(A75="","",SUMIF('Planning'!$B$2:$B$101,A75,'Planning'!$M$2:$M$101))</f>
        <v/>
      </c>
      <c r="E75" s="30">
        <f>IF(A75="","",IFERROR(AVERAGEIF('Planning'!$B$2:$B$101,A75,'Planning'!$K$2:$K$101),0))</f>
        <v/>
      </c>
      <c r="G75" s="22">
        <f>IF('Ressources'!A64="","",'Ressources'!A64)</f>
        <v/>
      </c>
      <c r="H75" s="30">
        <f>IF(G75="","",IFERROR(SUMIF('Planning'!$D$2:$D$101,G75,'Planning'!$I$2:$I$101)/SUMIF('Planning'!$D$2:$D$101,G75,'Planning'!$J$2:$J$101),0))</f>
        <v/>
      </c>
      <c r="I75" s="30">
        <f>IF(G75="","",0.8)</f>
        <v/>
      </c>
      <c r="J75" s="30">
        <f>IF(G75="","",1)</f>
        <v/>
      </c>
    </row>
    <row r="76">
      <c r="A76" s="3" t="n"/>
      <c r="B76" s="14">
        <f>IF(A76="","",COUNTIF('Planning'!$B$2:$B$101,A76))</f>
        <v/>
      </c>
      <c r="C76" s="33">
        <f>IF(A76="","",SUMIF('Planning'!$B$2:$B$101,A76,'Planning'!$I$2:$I$101))</f>
        <v/>
      </c>
      <c r="D76" s="35">
        <f>IF(A76="","",SUMIF('Planning'!$B$2:$B$101,A76,'Planning'!$M$2:$M$101))</f>
        <v/>
      </c>
      <c r="E76" s="34">
        <f>IF(A76="","",IFERROR(AVERAGEIF('Planning'!$B$2:$B$101,A76,'Planning'!$K$2:$K$101),0))</f>
        <v/>
      </c>
      <c r="G76" s="24">
        <f>IF('Ressources'!A65="","",'Ressources'!A65)</f>
        <v/>
      </c>
      <c r="H76" s="34">
        <f>IF(G76="","",IFERROR(SUMIF('Planning'!$D$2:$D$101,G76,'Planning'!$I$2:$I$101)/SUMIF('Planning'!$D$2:$D$101,G76,'Planning'!$J$2:$J$101),0))</f>
        <v/>
      </c>
      <c r="I76" s="34">
        <f>IF(G76="","",0.8)</f>
        <v/>
      </c>
      <c r="J76" s="34">
        <f>IF(G76="","",1)</f>
        <v/>
      </c>
    </row>
    <row r="77">
      <c r="A77" s="3" t="n"/>
      <c r="B77" s="9">
        <f>IF(A77="","",COUNTIF('Planning'!$B$2:$B$101,A77))</f>
        <v/>
      </c>
      <c r="C77" s="29">
        <f>IF(A77="","",SUMIF('Planning'!$B$2:$B$101,A77,'Planning'!$I$2:$I$101))</f>
        <v/>
      </c>
      <c r="D77" s="32">
        <f>IF(A77="","",SUMIF('Planning'!$B$2:$B$101,A77,'Planning'!$M$2:$M$101))</f>
        <v/>
      </c>
      <c r="E77" s="30">
        <f>IF(A77="","",IFERROR(AVERAGEIF('Planning'!$B$2:$B$101,A77,'Planning'!$K$2:$K$101),0))</f>
        <v/>
      </c>
      <c r="G77" s="22">
        <f>IF('Ressources'!A66="","",'Ressources'!A66)</f>
        <v/>
      </c>
      <c r="H77" s="30">
        <f>IF(G77="","",IFERROR(SUMIF('Planning'!$D$2:$D$101,G77,'Planning'!$I$2:$I$101)/SUMIF('Planning'!$D$2:$D$101,G77,'Planning'!$J$2:$J$101),0))</f>
        <v/>
      </c>
      <c r="I77" s="30">
        <f>IF(G77="","",0.8)</f>
        <v/>
      </c>
      <c r="J77" s="30">
        <f>IF(G77="","",1)</f>
        <v/>
      </c>
    </row>
    <row r="78">
      <c r="A78" s="3" t="n"/>
      <c r="B78" s="14">
        <f>IF(A78="","",COUNTIF('Planning'!$B$2:$B$101,A78))</f>
        <v/>
      </c>
      <c r="C78" s="33">
        <f>IF(A78="","",SUMIF('Planning'!$B$2:$B$101,A78,'Planning'!$I$2:$I$101))</f>
        <v/>
      </c>
      <c r="D78" s="35">
        <f>IF(A78="","",SUMIF('Planning'!$B$2:$B$101,A78,'Planning'!$M$2:$M$101))</f>
        <v/>
      </c>
      <c r="E78" s="34">
        <f>IF(A78="","",IFERROR(AVERAGEIF('Planning'!$B$2:$B$101,A78,'Planning'!$K$2:$K$101),0))</f>
        <v/>
      </c>
      <c r="G78" s="24">
        <f>IF('Ressources'!A67="","",'Ressources'!A67)</f>
        <v/>
      </c>
      <c r="H78" s="34">
        <f>IF(G78="","",IFERROR(SUMIF('Planning'!$D$2:$D$101,G78,'Planning'!$I$2:$I$101)/SUMIF('Planning'!$D$2:$D$101,G78,'Planning'!$J$2:$J$101),0))</f>
        <v/>
      </c>
      <c r="I78" s="34">
        <f>IF(G78="","",0.8)</f>
        <v/>
      </c>
      <c r="J78" s="34">
        <f>IF(G78="","",1)</f>
        <v/>
      </c>
    </row>
    <row r="79">
      <c r="A79" s="3" t="n"/>
      <c r="B79" s="9">
        <f>IF(A79="","",COUNTIF('Planning'!$B$2:$B$101,A79))</f>
        <v/>
      </c>
      <c r="C79" s="29">
        <f>IF(A79="","",SUMIF('Planning'!$B$2:$B$101,A79,'Planning'!$I$2:$I$101))</f>
        <v/>
      </c>
      <c r="D79" s="32">
        <f>IF(A79="","",SUMIF('Planning'!$B$2:$B$101,A79,'Planning'!$M$2:$M$101))</f>
        <v/>
      </c>
      <c r="E79" s="30">
        <f>IF(A79="","",IFERROR(AVERAGEIF('Planning'!$B$2:$B$101,A79,'Planning'!$K$2:$K$101),0))</f>
        <v/>
      </c>
      <c r="G79" s="22">
        <f>IF('Ressources'!A68="","",'Ressources'!A68)</f>
        <v/>
      </c>
      <c r="H79" s="30">
        <f>IF(G79="","",IFERROR(SUMIF('Planning'!$D$2:$D$101,G79,'Planning'!$I$2:$I$101)/SUMIF('Planning'!$D$2:$D$101,G79,'Planning'!$J$2:$J$101),0))</f>
        <v/>
      </c>
      <c r="I79" s="30">
        <f>IF(G79="","",0.8)</f>
        <v/>
      </c>
      <c r="J79" s="30">
        <f>IF(G79="","",1)</f>
        <v/>
      </c>
    </row>
    <row r="80">
      <c r="A80" s="3" t="n"/>
      <c r="B80" s="14">
        <f>IF(A80="","",COUNTIF('Planning'!$B$2:$B$101,A80))</f>
        <v/>
      </c>
      <c r="C80" s="33">
        <f>IF(A80="","",SUMIF('Planning'!$B$2:$B$101,A80,'Planning'!$I$2:$I$101))</f>
        <v/>
      </c>
      <c r="D80" s="35">
        <f>IF(A80="","",SUMIF('Planning'!$B$2:$B$101,A80,'Planning'!$M$2:$M$101))</f>
        <v/>
      </c>
      <c r="E80" s="34">
        <f>IF(A80="","",IFERROR(AVERAGEIF('Planning'!$B$2:$B$101,A80,'Planning'!$K$2:$K$101),0))</f>
        <v/>
      </c>
      <c r="G80" s="24">
        <f>IF('Ressources'!A69="","",'Ressources'!A69)</f>
        <v/>
      </c>
      <c r="H80" s="34">
        <f>IF(G80="","",IFERROR(SUMIF('Planning'!$D$2:$D$101,G80,'Planning'!$I$2:$I$101)/SUMIF('Planning'!$D$2:$D$101,G80,'Planning'!$J$2:$J$101),0))</f>
        <v/>
      </c>
      <c r="I80" s="34">
        <f>IF(G80="","",0.8)</f>
        <v/>
      </c>
      <c r="J80" s="34">
        <f>IF(G80="","",1)</f>
        <v/>
      </c>
    </row>
    <row r="81">
      <c r="A81" s="3" t="n"/>
      <c r="B81" s="9">
        <f>IF(A81="","",COUNTIF('Planning'!$B$2:$B$101,A81))</f>
        <v/>
      </c>
      <c r="C81" s="29">
        <f>IF(A81="","",SUMIF('Planning'!$B$2:$B$101,A81,'Planning'!$I$2:$I$101))</f>
        <v/>
      </c>
      <c r="D81" s="32">
        <f>IF(A81="","",SUMIF('Planning'!$B$2:$B$101,A81,'Planning'!$M$2:$M$101))</f>
        <v/>
      </c>
      <c r="E81" s="30">
        <f>IF(A81="","",IFERROR(AVERAGEIF('Planning'!$B$2:$B$101,A81,'Planning'!$K$2:$K$101),0))</f>
        <v/>
      </c>
      <c r="G81" s="22">
        <f>IF('Ressources'!A70="","",'Ressources'!A70)</f>
        <v/>
      </c>
      <c r="H81" s="30">
        <f>IF(G81="","",IFERROR(SUMIF('Planning'!$D$2:$D$101,G81,'Planning'!$I$2:$I$101)/SUMIF('Planning'!$D$2:$D$101,G81,'Planning'!$J$2:$J$101),0))</f>
        <v/>
      </c>
      <c r="I81" s="30">
        <f>IF(G81="","",0.8)</f>
        <v/>
      </c>
      <c r="J81" s="30">
        <f>IF(G81="","",1)</f>
        <v/>
      </c>
    </row>
    <row r="82">
      <c r="A82" s="3" t="n"/>
      <c r="B82" s="14">
        <f>IF(A82="","",COUNTIF('Planning'!$B$2:$B$101,A82))</f>
        <v/>
      </c>
      <c r="C82" s="33">
        <f>IF(A82="","",SUMIF('Planning'!$B$2:$B$101,A82,'Planning'!$I$2:$I$101))</f>
        <v/>
      </c>
      <c r="D82" s="35">
        <f>IF(A82="","",SUMIF('Planning'!$B$2:$B$101,A82,'Planning'!$M$2:$M$101))</f>
        <v/>
      </c>
      <c r="E82" s="34">
        <f>IF(A82="","",IFERROR(AVERAGEIF('Planning'!$B$2:$B$101,A82,'Planning'!$K$2:$K$101),0))</f>
        <v/>
      </c>
      <c r="G82" s="24">
        <f>IF('Ressources'!A71="","",'Ressources'!A71)</f>
        <v/>
      </c>
      <c r="H82" s="34">
        <f>IF(G82="","",IFERROR(SUMIF('Planning'!$D$2:$D$101,G82,'Planning'!$I$2:$I$101)/SUMIF('Planning'!$D$2:$D$101,G82,'Planning'!$J$2:$J$101),0))</f>
        <v/>
      </c>
      <c r="I82" s="34">
        <f>IF(G82="","",0.8)</f>
        <v/>
      </c>
      <c r="J82" s="34">
        <f>IF(G82="","",1)</f>
        <v/>
      </c>
    </row>
    <row r="83">
      <c r="A83" s="3" t="n"/>
      <c r="B83" s="9">
        <f>IF(A83="","",COUNTIF('Planning'!$B$2:$B$101,A83))</f>
        <v/>
      </c>
      <c r="C83" s="29">
        <f>IF(A83="","",SUMIF('Planning'!$B$2:$B$101,A83,'Planning'!$I$2:$I$101))</f>
        <v/>
      </c>
      <c r="D83" s="32">
        <f>IF(A83="","",SUMIF('Planning'!$B$2:$B$101,A83,'Planning'!$M$2:$M$101))</f>
        <v/>
      </c>
      <c r="E83" s="30">
        <f>IF(A83="","",IFERROR(AVERAGEIF('Planning'!$B$2:$B$101,A83,'Planning'!$K$2:$K$101),0))</f>
        <v/>
      </c>
      <c r="G83" s="22">
        <f>IF('Ressources'!A72="","",'Ressources'!A72)</f>
        <v/>
      </c>
      <c r="H83" s="30">
        <f>IF(G83="","",IFERROR(SUMIF('Planning'!$D$2:$D$101,G83,'Planning'!$I$2:$I$101)/SUMIF('Planning'!$D$2:$D$101,G83,'Planning'!$J$2:$J$101),0))</f>
        <v/>
      </c>
      <c r="I83" s="30">
        <f>IF(G83="","",0.8)</f>
        <v/>
      </c>
      <c r="J83" s="30">
        <f>IF(G83="","",1)</f>
        <v/>
      </c>
    </row>
    <row r="84">
      <c r="A84" s="3" t="n"/>
      <c r="B84" s="14">
        <f>IF(A84="","",COUNTIF('Planning'!$B$2:$B$101,A84))</f>
        <v/>
      </c>
      <c r="C84" s="33">
        <f>IF(A84="","",SUMIF('Planning'!$B$2:$B$101,A84,'Planning'!$I$2:$I$101))</f>
        <v/>
      </c>
      <c r="D84" s="35">
        <f>IF(A84="","",SUMIF('Planning'!$B$2:$B$101,A84,'Planning'!$M$2:$M$101))</f>
        <v/>
      </c>
      <c r="E84" s="34">
        <f>IF(A84="","",IFERROR(AVERAGEIF('Planning'!$B$2:$B$101,A84,'Planning'!$K$2:$K$101),0))</f>
        <v/>
      </c>
      <c r="G84" s="24">
        <f>IF('Ressources'!A73="","",'Ressources'!A73)</f>
        <v/>
      </c>
      <c r="H84" s="34">
        <f>IF(G84="","",IFERROR(SUMIF('Planning'!$D$2:$D$101,G84,'Planning'!$I$2:$I$101)/SUMIF('Planning'!$D$2:$D$101,G84,'Planning'!$J$2:$J$101),0))</f>
        <v/>
      </c>
      <c r="I84" s="34">
        <f>IF(G84="","",0.8)</f>
        <v/>
      </c>
      <c r="J84" s="34">
        <f>IF(G84="","",1)</f>
        <v/>
      </c>
    </row>
    <row r="85">
      <c r="A85" s="3" t="n"/>
      <c r="B85" s="9">
        <f>IF(A85="","",COUNTIF('Planning'!$B$2:$B$101,A85))</f>
        <v/>
      </c>
      <c r="C85" s="29">
        <f>IF(A85="","",SUMIF('Planning'!$B$2:$B$101,A85,'Planning'!$I$2:$I$101))</f>
        <v/>
      </c>
      <c r="D85" s="32">
        <f>IF(A85="","",SUMIF('Planning'!$B$2:$B$101,A85,'Planning'!$M$2:$M$101))</f>
        <v/>
      </c>
      <c r="E85" s="30">
        <f>IF(A85="","",IFERROR(AVERAGEIF('Planning'!$B$2:$B$101,A85,'Planning'!$K$2:$K$101),0))</f>
        <v/>
      </c>
      <c r="G85" s="22">
        <f>IF('Ressources'!A74="","",'Ressources'!A74)</f>
        <v/>
      </c>
      <c r="H85" s="30">
        <f>IF(G85="","",IFERROR(SUMIF('Planning'!$D$2:$D$101,G85,'Planning'!$I$2:$I$101)/SUMIF('Planning'!$D$2:$D$101,G85,'Planning'!$J$2:$J$101),0))</f>
        <v/>
      </c>
      <c r="I85" s="30">
        <f>IF(G85="","",0.8)</f>
        <v/>
      </c>
      <c r="J85" s="30">
        <f>IF(G85="","",1)</f>
        <v/>
      </c>
    </row>
    <row r="86">
      <c r="A86" s="3" t="n"/>
      <c r="B86" s="14">
        <f>IF(A86="","",COUNTIF('Planning'!$B$2:$B$101,A86))</f>
        <v/>
      </c>
      <c r="C86" s="33">
        <f>IF(A86="","",SUMIF('Planning'!$B$2:$B$101,A86,'Planning'!$I$2:$I$101))</f>
        <v/>
      </c>
      <c r="D86" s="35">
        <f>IF(A86="","",SUMIF('Planning'!$B$2:$B$101,A86,'Planning'!$M$2:$M$101))</f>
        <v/>
      </c>
      <c r="E86" s="34">
        <f>IF(A86="","",IFERROR(AVERAGEIF('Planning'!$B$2:$B$101,A86,'Planning'!$K$2:$K$101),0))</f>
        <v/>
      </c>
      <c r="G86" s="24">
        <f>IF('Ressources'!A75="","",'Ressources'!A75)</f>
        <v/>
      </c>
      <c r="H86" s="34">
        <f>IF(G86="","",IFERROR(SUMIF('Planning'!$D$2:$D$101,G86,'Planning'!$I$2:$I$101)/SUMIF('Planning'!$D$2:$D$101,G86,'Planning'!$J$2:$J$101),0))</f>
        <v/>
      </c>
      <c r="I86" s="34">
        <f>IF(G86="","",0.8)</f>
        <v/>
      </c>
      <c r="J86" s="34">
        <f>IF(G86="","",1)</f>
        <v/>
      </c>
    </row>
    <row r="87">
      <c r="A87" s="3" t="n"/>
      <c r="B87" s="9">
        <f>IF(A87="","",COUNTIF('Planning'!$B$2:$B$101,A87))</f>
        <v/>
      </c>
      <c r="C87" s="29">
        <f>IF(A87="","",SUMIF('Planning'!$B$2:$B$101,A87,'Planning'!$I$2:$I$101))</f>
        <v/>
      </c>
      <c r="D87" s="32">
        <f>IF(A87="","",SUMIF('Planning'!$B$2:$B$101,A87,'Planning'!$M$2:$M$101))</f>
        <v/>
      </c>
      <c r="E87" s="30">
        <f>IF(A87="","",IFERROR(AVERAGEIF('Planning'!$B$2:$B$101,A87,'Planning'!$K$2:$K$101),0))</f>
        <v/>
      </c>
      <c r="G87" s="22">
        <f>IF('Ressources'!A76="","",'Ressources'!A76)</f>
        <v/>
      </c>
      <c r="H87" s="30">
        <f>IF(G87="","",IFERROR(SUMIF('Planning'!$D$2:$D$101,G87,'Planning'!$I$2:$I$101)/SUMIF('Planning'!$D$2:$D$101,G87,'Planning'!$J$2:$J$101),0))</f>
        <v/>
      </c>
      <c r="I87" s="30">
        <f>IF(G87="","",0.8)</f>
        <v/>
      </c>
      <c r="J87" s="30">
        <f>IF(G87="","",1)</f>
        <v/>
      </c>
    </row>
    <row r="88">
      <c r="A88" s="3" t="n"/>
      <c r="B88" s="14">
        <f>IF(A88="","",COUNTIF('Planning'!$B$2:$B$101,A88))</f>
        <v/>
      </c>
      <c r="C88" s="33">
        <f>IF(A88="","",SUMIF('Planning'!$B$2:$B$101,A88,'Planning'!$I$2:$I$101))</f>
        <v/>
      </c>
      <c r="D88" s="35">
        <f>IF(A88="","",SUMIF('Planning'!$B$2:$B$101,A88,'Planning'!$M$2:$M$101))</f>
        <v/>
      </c>
      <c r="E88" s="34">
        <f>IF(A88="","",IFERROR(AVERAGEIF('Planning'!$B$2:$B$101,A88,'Planning'!$K$2:$K$101),0))</f>
        <v/>
      </c>
      <c r="G88" s="24">
        <f>IF('Ressources'!A77="","",'Ressources'!A77)</f>
        <v/>
      </c>
      <c r="H88" s="34">
        <f>IF(G88="","",IFERROR(SUMIF('Planning'!$D$2:$D$101,G88,'Planning'!$I$2:$I$101)/SUMIF('Planning'!$D$2:$D$101,G88,'Planning'!$J$2:$J$101),0))</f>
        <v/>
      </c>
      <c r="I88" s="34">
        <f>IF(G88="","",0.8)</f>
        <v/>
      </c>
      <c r="J88" s="34">
        <f>IF(G88="","",1)</f>
        <v/>
      </c>
    </row>
    <row r="89">
      <c r="A89" s="3" t="n"/>
      <c r="B89" s="9">
        <f>IF(A89="","",COUNTIF('Planning'!$B$2:$B$101,A89))</f>
        <v/>
      </c>
      <c r="C89" s="29">
        <f>IF(A89="","",SUMIF('Planning'!$B$2:$B$101,A89,'Planning'!$I$2:$I$101))</f>
        <v/>
      </c>
      <c r="D89" s="32">
        <f>IF(A89="","",SUMIF('Planning'!$B$2:$B$101,A89,'Planning'!$M$2:$M$101))</f>
        <v/>
      </c>
      <c r="E89" s="30">
        <f>IF(A89="","",IFERROR(AVERAGEIF('Planning'!$B$2:$B$101,A89,'Planning'!$K$2:$K$101),0))</f>
        <v/>
      </c>
      <c r="G89" s="22">
        <f>IF('Ressources'!A78="","",'Ressources'!A78)</f>
        <v/>
      </c>
      <c r="H89" s="30">
        <f>IF(G89="","",IFERROR(SUMIF('Planning'!$D$2:$D$101,G89,'Planning'!$I$2:$I$101)/SUMIF('Planning'!$D$2:$D$101,G89,'Planning'!$J$2:$J$101),0))</f>
        <v/>
      </c>
      <c r="I89" s="30">
        <f>IF(G89="","",0.8)</f>
        <v/>
      </c>
      <c r="J89" s="30">
        <f>IF(G89="","",1)</f>
        <v/>
      </c>
    </row>
    <row r="90">
      <c r="A90" s="3" t="n"/>
      <c r="B90" s="14">
        <f>IF(A90="","",COUNTIF('Planning'!$B$2:$B$101,A90))</f>
        <v/>
      </c>
      <c r="C90" s="33">
        <f>IF(A90="","",SUMIF('Planning'!$B$2:$B$101,A90,'Planning'!$I$2:$I$101))</f>
        <v/>
      </c>
      <c r="D90" s="35">
        <f>IF(A90="","",SUMIF('Planning'!$B$2:$B$101,A90,'Planning'!$M$2:$M$101))</f>
        <v/>
      </c>
      <c r="E90" s="34">
        <f>IF(A90="","",IFERROR(AVERAGEIF('Planning'!$B$2:$B$101,A90,'Planning'!$K$2:$K$101),0))</f>
        <v/>
      </c>
      <c r="G90" s="24">
        <f>IF('Ressources'!A79="","",'Ressources'!A79)</f>
        <v/>
      </c>
      <c r="H90" s="34">
        <f>IF(G90="","",IFERROR(SUMIF('Planning'!$D$2:$D$101,G90,'Planning'!$I$2:$I$101)/SUMIF('Planning'!$D$2:$D$101,G90,'Planning'!$J$2:$J$101),0))</f>
        <v/>
      </c>
      <c r="I90" s="34">
        <f>IF(G90="","",0.8)</f>
        <v/>
      </c>
      <c r="J90" s="34">
        <f>IF(G90="","",1)</f>
        <v/>
      </c>
    </row>
    <row r="91">
      <c r="A91" s="3" t="n"/>
      <c r="B91" s="9">
        <f>IF(A91="","",COUNTIF('Planning'!$B$2:$B$101,A91))</f>
        <v/>
      </c>
      <c r="C91" s="29">
        <f>IF(A91="","",SUMIF('Planning'!$B$2:$B$101,A91,'Planning'!$I$2:$I$101))</f>
        <v/>
      </c>
      <c r="D91" s="32">
        <f>IF(A91="","",SUMIF('Planning'!$B$2:$B$101,A91,'Planning'!$M$2:$M$101))</f>
        <v/>
      </c>
      <c r="E91" s="30">
        <f>IF(A91="","",IFERROR(AVERAGEIF('Planning'!$B$2:$B$101,A91,'Planning'!$K$2:$K$101),0))</f>
        <v/>
      </c>
      <c r="G91" s="22">
        <f>IF('Ressources'!A80="","",'Ressources'!A80)</f>
        <v/>
      </c>
      <c r="H91" s="30">
        <f>IF(G91="","",IFERROR(SUMIF('Planning'!$D$2:$D$101,G91,'Planning'!$I$2:$I$101)/SUMIF('Planning'!$D$2:$D$101,G91,'Planning'!$J$2:$J$101),0))</f>
        <v/>
      </c>
      <c r="I91" s="30">
        <f>IF(G91="","",0.8)</f>
        <v/>
      </c>
      <c r="J91" s="30">
        <f>IF(G91="","",1)</f>
        <v/>
      </c>
    </row>
    <row r="92">
      <c r="A92" s="3" t="n"/>
      <c r="B92" s="14">
        <f>IF(A92="","",COUNTIF('Planning'!$B$2:$B$101,A92))</f>
        <v/>
      </c>
      <c r="C92" s="33">
        <f>IF(A92="","",SUMIF('Planning'!$B$2:$B$101,A92,'Planning'!$I$2:$I$101))</f>
        <v/>
      </c>
      <c r="D92" s="35">
        <f>IF(A92="","",SUMIF('Planning'!$B$2:$B$101,A92,'Planning'!$M$2:$M$101))</f>
        <v/>
      </c>
      <c r="E92" s="34">
        <f>IF(A92="","",IFERROR(AVERAGEIF('Planning'!$B$2:$B$101,A92,'Planning'!$K$2:$K$101),0))</f>
        <v/>
      </c>
      <c r="G92" s="24">
        <f>IF('Ressources'!A81="","",'Ressources'!A81)</f>
        <v/>
      </c>
      <c r="H92" s="34">
        <f>IF(G92="","",IFERROR(SUMIF('Planning'!$D$2:$D$101,G92,'Planning'!$I$2:$I$101)/SUMIF('Planning'!$D$2:$D$101,G92,'Planning'!$J$2:$J$101),0))</f>
        <v/>
      </c>
      <c r="I92" s="34">
        <f>IF(G92="","",0.8)</f>
        <v/>
      </c>
      <c r="J92" s="34">
        <f>IF(G92="","",1)</f>
        <v/>
      </c>
    </row>
    <row r="93">
      <c r="A93" s="3" t="n"/>
      <c r="B93" s="9">
        <f>IF(A93="","",COUNTIF('Planning'!$B$2:$B$101,A93))</f>
        <v/>
      </c>
      <c r="C93" s="29">
        <f>IF(A93="","",SUMIF('Planning'!$B$2:$B$101,A93,'Planning'!$I$2:$I$101))</f>
        <v/>
      </c>
      <c r="D93" s="32">
        <f>IF(A93="","",SUMIF('Planning'!$B$2:$B$101,A93,'Planning'!$M$2:$M$101))</f>
        <v/>
      </c>
      <c r="E93" s="30">
        <f>IF(A93="","",IFERROR(AVERAGEIF('Planning'!$B$2:$B$101,A93,'Planning'!$K$2:$K$101),0))</f>
        <v/>
      </c>
      <c r="G93" s="22">
        <f>IF('Ressources'!A82="","",'Ressources'!A82)</f>
        <v/>
      </c>
      <c r="H93" s="30">
        <f>IF(G93="","",IFERROR(SUMIF('Planning'!$D$2:$D$101,G93,'Planning'!$I$2:$I$101)/SUMIF('Planning'!$D$2:$D$101,G93,'Planning'!$J$2:$J$101),0))</f>
        <v/>
      </c>
      <c r="I93" s="30">
        <f>IF(G93="","",0.8)</f>
        <v/>
      </c>
      <c r="J93" s="30">
        <f>IF(G93="","",1)</f>
        <v/>
      </c>
    </row>
    <row r="94">
      <c r="A94" s="3" t="n"/>
      <c r="B94" s="14">
        <f>IF(A94="","",COUNTIF('Planning'!$B$2:$B$101,A94))</f>
        <v/>
      </c>
      <c r="C94" s="33">
        <f>IF(A94="","",SUMIF('Planning'!$B$2:$B$101,A94,'Planning'!$I$2:$I$101))</f>
        <v/>
      </c>
      <c r="D94" s="35">
        <f>IF(A94="","",SUMIF('Planning'!$B$2:$B$101,A94,'Planning'!$M$2:$M$101))</f>
        <v/>
      </c>
      <c r="E94" s="34">
        <f>IF(A94="","",IFERROR(AVERAGEIF('Planning'!$B$2:$B$101,A94,'Planning'!$K$2:$K$101),0))</f>
        <v/>
      </c>
      <c r="G94" s="24">
        <f>IF('Ressources'!A83="","",'Ressources'!A83)</f>
        <v/>
      </c>
      <c r="H94" s="34">
        <f>IF(G94="","",IFERROR(SUMIF('Planning'!$D$2:$D$101,G94,'Planning'!$I$2:$I$101)/SUMIF('Planning'!$D$2:$D$101,G94,'Planning'!$J$2:$J$101),0))</f>
        <v/>
      </c>
      <c r="I94" s="34">
        <f>IF(G94="","",0.8)</f>
        <v/>
      </c>
      <c r="J94" s="34">
        <f>IF(G94="","",1)</f>
        <v/>
      </c>
    </row>
    <row r="95">
      <c r="A95" s="3" t="n"/>
      <c r="B95" s="9">
        <f>IF(A95="","",COUNTIF('Planning'!$B$2:$B$101,A95))</f>
        <v/>
      </c>
      <c r="C95" s="29">
        <f>IF(A95="","",SUMIF('Planning'!$B$2:$B$101,A95,'Planning'!$I$2:$I$101))</f>
        <v/>
      </c>
      <c r="D95" s="32">
        <f>IF(A95="","",SUMIF('Planning'!$B$2:$B$101,A95,'Planning'!$M$2:$M$101))</f>
        <v/>
      </c>
      <c r="E95" s="30">
        <f>IF(A95="","",IFERROR(AVERAGEIF('Planning'!$B$2:$B$101,A95,'Planning'!$K$2:$K$101),0))</f>
        <v/>
      </c>
      <c r="G95" s="22">
        <f>IF('Ressources'!A84="","",'Ressources'!A84)</f>
        <v/>
      </c>
      <c r="H95" s="30">
        <f>IF(G95="","",IFERROR(SUMIF('Planning'!$D$2:$D$101,G95,'Planning'!$I$2:$I$101)/SUMIF('Planning'!$D$2:$D$101,G95,'Planning'!$J$2:$J$101),0))</f>
        <v/>
      </c>
      <c r="I95" s="30">
        <f>IF(G95="","",0.8)</f>
        <v/>
      </c>
      <c r="J95" s="30">
        <f>IF(G95="","",1)</f>
        <v/>
      </c>
    </row>
    <row r="96">
      <c r="A96" s="3" t="n"/>
      <c r="B96" s="14">
        <f>IF(A96="","",COUNTIF('Planning'!$B$2:$B$101,A96))</f>
        <v/>
      </c>
      <c r="C96" s="33">
        <f>IF(A96="","",SUMIF('Planning'!$B$2:$B$101,A96,'Planning'!$I$2:$I$101))</f>
        <v/>
      </c>
      <c r="D96" s="35">
        <f>IF(A96="","",SUMIF('Planning'!$B$2:$B$101,A96,'Planning'!$M$2:$M$101))</f>
        <v/>
      </c>
      <c r="E96" s="34">
        <f>IF(A96="","",IFERROR(AVERAGEIF('Planning'!$B$2:$B$101,A96,'Planning'!$K$2:$K$101),0))</f>
        <v/>
      </c>
      <c r="G96" s="24">
        <f>IF('Ressources'!A85="","",'Ressources'!A85)</f>
        <v/>
      </c>
      <c r="H96" s="34">
        <f>IF(G96="","",IFERROR(SUMIF('Planning'!$D$2:$D$101,G96,'Planning'!$I$2:$I$101)/SUMIF('Planning'!$D$2:$D$101,G96,'Planning'!$J$2:$J$101),0))</f>
        <v/>
      </c>
      <c r="I96" s="34">
        <f>IF(G96="","",0.8)</f>
        <v/>
      </c>
      <c r="J96" s="34">
        <f>IF(G96="","",1)</f>
        <v/>
      </c>
    </row>
    <row r="97">
      <c r="A97" s="3" t="n"/>
      <c r="B97" s="9">
        <f>IF(A97="","",COUNTIF('Planning'!$B$2:$B$101,A97))</f>
        <v/>
      </c>
      <c r="C97" s="29">
        <f>IF(A97="","",SUMIF('Planning'!$B$2:$B$101,A97,'Planning'!$I$2:$I$101))</f>
        <v/>
      </c>
      <c r="D97" s="32">
        <f>IF(A97="","",SUMIF('Planning'!$B$2:$B$101,A97,'Planning'!$M$2:$M$101))</f>
        <v/>
      </c>
      <c r="E97" s="30">
        <f>IF(A97="","",IFERROR(AVERAGEIF('Planning'!$B$2:$B$101,A97,'Planning'!$K$2:$K$101),0))</f>
        <v/>
      </c>
      <c r="G97" s="22">
        <f>IF('Ressources'!A86="","",'Ressources'!A86)</f>
        <v/>
      </c>
      <c r="H97" s="30">
        <f>IF(G97="","",IFERROR(SUMIF('Planning'!$D$2:$D$101,G97,'Planning'!$I$2:$I$101)/SUMIF('Planning'!$D$2:$D$101,G97,'Planning'!$J$2:$J$101),0))</f>
        <v/>
      </c>
      <c r="I97" s="30">
        <f>IF(G97="","",0.8)</f>
        <v/>
      </c>
      <c r="J97" s="30">
        <f>IF(G97="","",1)</f>
        <v/>
      </c>
    </row>
    <row r="98">
      <c r="A98" s="3" t="n"/>
      <c r="B98" s="14">
        <f>IF(A98="","",COUNTIF('Planning'!$B$2:$B$101,A98))</f>
        <v/>
      </c>
      <c r="C98" s="33">
        <f>IF(A98="","",SUMIF('Planning'!$B$2:$B$101,A98,'Planning'!$I$2:$I$101))</f>
        <v/>
      </c>
      <c r="D98" s="35">
        <f>IF(A98="","",SUMIF('Planning'!$B$2:$B$101,A98,'Planning'!$M$2:$M$101))</f>
        <v/>
      </c>
      <c r="E98" s="34">
        <f>IF(A98="","",IFERROR(AVERAGEIF('Planning'!$B$2:$B$101,A98,'Planning'!$K$2:$K$101),0))</f>
        <v/>
      </c>
      <c r="G98" s="24">
        <f>IF('Ressources'!A87="","",'Ressources'!A87)</f>
        <v/>
      </c>
      <c r="H98" s="34">
        <f>IF(G98="","",IFERROR(SUMIF('Planning'!$D$2:$D$101,G98,'Planning'!$I$2:$I$101)/SUMIF('Planning'!$D$2:$D$101,G98,'Planning'!$J$2:$J$101),0))</f>
        <v/>
      </c>
      <c r="I98" s="34">
        <f>IF(G98="","",0.8)</f>
        <v/>
      </c>
      <c r="J98" s="34">
        <f>IF(G98="","",1)</f>
        <v/>
      </c>
    </row>
    <row r="99">
      <c r="A99" s="3" t="n"/>
      <c r="B99" s="9">
        <f>IF(A99="","",COUNTIF('Planning'!$B$2:$B$101,A99))</f>
        <v/>
      </c>
      <c r="C99" s="29">
        <f>IF(A99="","",SUMIF('Planning'!$B$2:$B$101,A99,'Planning'!$I$2:$I$101))</f>
        <v/>
      </c>
      <c r="D99" s="32">
        <f>IF(A99="","",SUMIF('Planning'!$B$2:$B$101,A99,'Planning'!$M$2:$M$101))</f>
        <v/>
      </c>
      <c r="E99" s="30">
        <f>IF(A99="","",IFERROR(AVERAGEIF('Planning'!$B$2:$B$101,A99,'Planning'!$K$2:$K$101),0))</f>
        <v/>
      </c>
      <c r="G99" s="22">
        <f>IF('Ressources'!A88="","",'Ressources'!A88)</f>
        <v/>
      </c>
      <c r="H99" s="30">
        <f>IF(G99="","",IFERROR(SUMIF('Planning'!$D$2:$D$101,G99,'Planning'!$I$2:$I$101)/SUMIF('Planning'!$D$2:$D$101,G99,'Planning'!$J$2:$J$101),0))</f>
        <v/>
      </c>
      <c r="I99" s="30">
        <f>IF(G99="","",0.8)</f>
        <v/>
      </c>
      <c r="J99" s="30">
        <f>IF(G99="","",1)</f>
        <v/>
      </c>
    </row>
    <row r="100">
      <c r="A100" s="3" t="n"/>
      <c r="B100" s="14">
        <f>IF(A100="","",COUNTIF('Planning'!$B$2:$B$101,A100))</f>
        <v/>
      </c>
      <c r="C100" s="33">
        <f>IF(A100="","",SUMIF('Planning'!$B$2:$B$101,A100,'Planning'!$I$2:$I$101))</f>
        <v/>
      </c>
      <c r="D100" s="35">
        <f>IF(A100="","",SUMIF('Planning'!$B$2:$B$101,A100,'Planning'!$M$2:$M$101))</f>
        <v/>
      </c>
      <c r="E100" s="34">
        <f>IF(A100="","",IFERROR(AVERAGEIF('Planning'!$B$2:$B$101,A100,'Planning'!$K$2:$K$101),0))</f>
        <v/>
      </c>
      <c r="G100" s="24">
        <f>IF('Ressources'!A89="","",'Ressources'!A89)</f>
        <v/>
      </c>
      <c r="H100" s="34">
        <f>IF(G100="","",IFERROR(SUMIF('Planning'!$D$2:$D$101,G100,'Planning'!$I$2:$I$101)/SUMIF('Planning'!$D$2:$D$101,G100,'Planning'!$J$2:$J$101),0))</f>
        <v/>
      </c>
      <c r="I100" s="34">
        <f>IF(G100="","",0.8)</f>
        <v/>
      </c>
      <c r="J100" s="34">
        <f>IF(G100="","",1)</f>
        <v/>
      </c>
    </row>
    <row r="101">
      <c r="A101" s="3" t="n"/>
      <c r="B101" s="9">
        <f>IF(A101="","",COUNTIF('Planning'!$B$2:$B$101,A101))</f>
        <v/>
      </c>
      <c r="C101" s="29">
        <f>IF(A101="","",SUMIF('Planning'!$B$2:$B$101,A101,'Planning'!$I$2:$I$101))</f>
        <v/>
      </c>
      <c r="D101" s="32">
        <f>IF(A101="","",SUMIF('Planning'!$B$2:$B$101,A101,'Planning'!$M$2:$M$101))</f>
        <v/>
      </c>
      <c r="E101" s="30">
        <f>IF(A101="","",IFERROR(AVERAGEIF('Planning'!$B$2:$B$101,A101,'Planning'!$K$2:$K$101),0))</f>
        <v/>
      </c>
      <c r="G101" s="22">
        <f>IF('Ressources'!A90="","",'Ressources'!A90)</f>
        <v/>
      </c>
      <c r="H101" s="30">
        <f>IF(G101="","",IFERROR(SUMIF('Planning'!$D$2:$D$101,G101,'Planning'!$I$2:$I$101)/SUMIF('Planning'!$D$2:$D$101,G101,'Planning'!$J$2:$J$101),0))</f>
        <v/>
      </c>
      <c r="I101" s="30">
        <f>IF(G101="","",0.8)</f>
        <v/>
      </c>
      <c r="J101" s="30">
        <f>IF(G101="","",1)</f>
        <v/>
      </c>
    </row>
    <row r="102">
      <c r="A102" s="3" t="n"/>
      <c r="B102" s="14">
        <f>IF(A102="","",COUNTIF('Planning'!$B$2:$B$101,A102))</f>
        <v/>
      </c>
      <c r="C102" s="33">
        <f>IF(A102="","",SUMIF('Planning'!$B$2:$B$101,A102,'Planning'!$I$2:$I$101))</f>
        <v/>
      </c>
      <c r="D102" s="35">
        <f>IF(A102="","",SUMIF('Planning'!$B$2:$B$101,A102,'Planning'!$M$2:$M$101))</f>
        <v/>
      </c>
      <c r="E102" s="34">
        <f>IF(A102="","",IFERROR(AVERAGEIF('Planning'!$B$2:$B$101,A102,'Planning'!$K$2:$K$101),0))</f>
        <v/>
      </c>
      <c r="G102" s="24">
        <f>IF('Ressources'!A91="","",'Ressources'!A91)</f>
        <v/>
      </c>
      <c r="H102" s="34">
        <f>IF(G102="","",IFERROR(SUMIF('Planning'!$D$2:$D$101,G102,'Planning'!$I$2:$I$101)/SUMIF('Planning'!$D$2:$D$101,G102,'Planning'!$J$2:$J$101),0))</f>
        <v/>
      </c>
      <c r="I102" s="34">
        <f>IF(G102="","",0.8)</f>
        <v/>
      </c>
      <c r="J102" s="34">
        <f>IF(G102="","",1)</f>
        <v/>
      </c>
    </row>
    <row r="103">
      <c r="A103" s="3" t="n"/>
      <c r="B103" s="9">
        <f>IF(A103="","",COUNTIF('Planning'!$B$2:$B$101,A103))</f>
        <v/>
      </c>
      <c r="C103" s="29">
        <f>IF(A103="","",SUMIF('Planning'!$B$2:$B$101,A103,'Planning'!$I$2:$I$101))</f>
        <v/>
      </c>
      <c r="D103" s="32">
        <f>IF(A103="","",SUMIF('Planning'!$B$2:$B$101,A103,'Planning'!$M$2:$M$101))</f>
        <v/>
      </c>
      <c r="E103" s="30">
        <f>IF(A103="","",IFERROR(AVERAGEIF('Planning'!$B$2:$B$101,A103,'Planning'!$K$2:$K$101),0))</f>
        <v/>
      </c>
      <c r="G103" s="22">
        <f>IF('Ressources'!A92="","",'Ressources'!A92)</f>
        <v/>
      </c>
      <c r="H103" s="30">
        <f>IF(G103="","",IFERROR(SUMIF('Planning'!$D$2:$D$101,G103,'Planning'!$I$2:$I$101)/SUMIF('Planning'!$D$2:$D$101,G103,'Planning'!$J$2:$J$101),0))</f>
        <v/>
      </c>
      <c r="I103" s="30">
        <f>IF(G103="","",0.8)</f>
        <v/>
      </c>
      <c r="J103" s="30">
        <f>IF(G103="","",1)</f>
        <v/>
      </c>
    </row>
    <row r="104">
      <c r="A104" s="3" t="n"/>
      <c r="B104" s="14">
        <f>IF(A104="","",COUNTIF('Planning'!$B$2:$B$101,A104))</f>
        <v/>
      </c>
      <c r="C104" s="33">
        <f>IF(A104="","",SUMIF('Planning'!$B$2:$B$101,A104,'Planning'!$I$2:$I$101))</f>
        <v/>
      </c>
      <c r="D104" s="35">
        <f>IF(A104="","",SUMIF('Planning'!$B$2:$B$101,A104,'Planning'!$M$2:$M$101))</f>
        <v/>
      </c>
      <c r="E104" s="34">
        <f>IF(A104="","",IFERROR(AVERAGEIF('Planning'!$B$2:$B$101,A104,'Planning'!$K$2:$K$101),0))</f>
        <v/>
      </c>
      <c r="G104" s="24">
        <f>IF('Ressources'!A93="","",'Ressources'!A93)</f>
        <v/>
      </c>
      <c r="H104" s="34">
        <f>IF(G104="","",IFERROR(SUMIF('Planning'!$D$2:$D$101,G104,'Planning'!$I$2:$I$101)/SUMIF('Planning'!$D$2:$D$101,G104,'Planning'!$J$2:$J$101),0))</f>
        <v/>
      </c>
      <c r="I104" s="34">
        <f>IF(G104="","",0.8)</f>
        <v/>
      </c>
      <c r="J104" s="34">
        <f>IF(G104="","",1)</f>
        <v/>
      </c>
    </row>
    <row r="105">
      <c r="A105" s="3" t="n"/>
      <c r="B105" s="9">
        <f>IF(A105="","",COUNTIF('Planning'!$B$2:$B$101,A105))</f>
        <v/>
      </c>
      <c r="C105" s="29">
        <f>IF(A105="","",SUMIF('Planning'!$B$2:$B$101,A105,'Planning'!$I$2:$I$101))</f>
        <v/>
      </c>
      <c r="D105" s="32">
        <f>IF(A105="","",SUMIF('Planning'!$B$2:$B$101,A105,'Planning'!$M$2:$M$101))</f>
        <v/>
      </c>
      <c r="E105" s="30">
        <f>IF(A105="","",IFERROR(AVERAGEIF('Planning'!$B$2:$B$101,A105,'Planning'!$K$2:$K$101),0))</f>
        <v/>
      </c>
      <c r="G105" s="22">
        <f>IF('Ressources'!A94="","",'Ressources'!A94)</f>
        <v/>
      </c>
      <c r="H105" s="30">
        <f>IF(G105="","",IFERROR(SUMIF('Planning'!$D$2:$D$101,G105,'Planning'!$I$2:$I$101)/SUMIF('Planning'!$D$2:$D$101,G105,'Planning'!$J$2:$J$101),0))</f>
        <v/>
      </c>
      <c r="I105" s="30">
        <f>IF(G105="","",0.8)</f>
        <v/>
      </c>
      <c r="J105" s="30">
        <f>IF(G105="","",1)</f>
        <v/>
      </c>
    </row>
    <row r="106">
      <c r="A106" s="3" t="n"/>
      <c r="B106" s="14">
        <f>IF(A106="","",COUNTIF('Planning'!$B$2:$B$101,A106))</f>
        <v/>
      </c>
      <c r="C106" s="33">
        <f>IF(A106="","",SUMIF('Planning'!$B$2:$B$101,A106,'Planning'!$I$2:$I$101))</f>
        <v/>
      </c>
      <c r="D106" s="35">
        <f>IF(A106="","",SUMIF('Planning'!$B$2:$B$101,A106,'Planning'!$M$2:$M$101))</f>
        <v/>
      </c>
      <c r="E106" s="34">
        <f>IF(A106="","",IFERROR(AVERAGEIF('Planning'!$B$2:$B$101,A106,'Planning'!$K$2:$K$101),0))</f>
        <v/>
      </c>
      <c r="G106" s="24">
        <f>IF('Ressources'!A95="","",'Ressources'!A95)</f>
        <v/>
      </c>
      <c r="H106" s="34">
        <f>IF(G106="","",IFERROR(SUMIF('Planning'!$D$2:$D$101,G106,'Planning'!$I$2:$I$101)/SUMIF('Planning'!$D$2:$D$101,G106,'Planning'!$J$2:$J$101),0))</f>
        <v/>
      </c>
      <c r="I106" s="34">
        <f>IF(G106="","",0.8)</f>
        <v/>
      </c>
      <c r="J106" s="34">
        <f>IF(G106="","",1)</f>
        <v/>
      </c>
    </row>
    <row r="107">
      <c r="A107" s="3" t="n"/>
      <c r="B107" s="9">
        <f>IF(A107="","",COUNTIF('Planning'!$B$2:$B$101,A107))</f>
        <v/>
      </c>
      <c r="C107" s="29">
        <f>IF(A107="","",SUMIF('Planning'!$B$2:$B$101,A107,'Planning'!$I$2:$I$101))</f>
        <v/>
      </c>
      <c r="D107" s="32">
        <f>IF(A107="","",SUMIF('Planning'!$B$2:$B$101,A107,'Planning'!$M$2:$M$101))</f>
        <v/>
      </c>
      <c r="E107" s="30">
        <f>IF(A107="","",IFERROR(AVERAGEIF('Planning'!$B$2:$B$101,A107,'Planning'!$K$2:$K$101),0))</f>
        <v/>
      </c>
      <c r="G107" s="22">
        <f>IF('Ressources'!A96="","",'Ressources'!A96)</f>
        <v/>
      </c>
      <c r="H107" s="30">
        <f>IF(G107="","",IFERROR(SUMIF('Planning'!$D$2:$D$101,G107,'Planning'!$I$2:$I$101)/SUMIF('Planning'!$D$2:$D$101,G107,'Planning'!$J$2:$J$101),0))</f>
        <v/>
      </c>
      <c r="I107" s="30">
        <f>IF(G107="","",0.8)</f>
        <v/>
      </c>
      <c r="J107" s="30">
        <f>IF(G107="","",1)</f>
        <v/>
      </c>
    </row>
    <row r="108">
      <c r="A108" s="3" t="n"/>
      <c r="B108" s="14">
        <f>IF(A108="","",COUNTIF('Planning'!$B$2:$B$101,A108))</f>
        <v/>
      </c>
      <c r="C108" s="33">
        <f>IF(A108="","",SUMIF('Planning'!$B$2:$B$101,A108,'Planning'!$I$2:$I$101))</f>
        <v/>
      </c>
      <c r="D108" s="35">
        <f>IF(A108="","",SUMIF('Planning'!$B$2:$B$101,A108,'Planning'!$M$2:$M$101))</f>
        <v/>
      </c>
      <c r="E108" s="34">
        <f>IF(A108="","",IFERROR(AVERAGEIF('Planning'!$B$2:$B$101,A108,'Planning'!$K$2:$K$101),0))</f>
        <v/>
      </c>
      <c r="G108" s="24">
        <f>IF('Ressources'!A97="","",'Ressources'!A97)</f>
        <v/>
      </c>
      <c r="H108" s="34">
        <f>IF(G108="","",IFERROR(SUMIF('Planning'!$D$2:$D$101,G108,'Planning'!$I$2:$I$101)/SUMIF('Planning'!$D$2:$D$101,G108,'Planning'!$J$2:$J$101),0))</f>
        <v/>
      </c>
      <c r="I108" s="34">
        <f>IF(G108="","",0.8)</f>
        <v/>
      </c>
      <c r="J108" s="34">
        <f>IF(G108="","",1)</f>
        <v/>
      </c>
    </row>
    <row r="109">
      <c r="A109" s="3" t="n"/>
      <c r="B109" s="9">
        <f>IF(A109="","",COUNTIF('Planning'!$B$2:$B$101,A109))</f>
        <v/>
      </c>
      <c r="C109" s="29">
        <f>IF(A109="","",SUMIF('Planning'!$B$2:$B$101,A109,'Planning'!$I$2:$I$101))</f>
        <v/>
      </c>
      <c r="D109" s="32">
        <f>IF(A109="","",SUMIF('Planning'!$B$2:$B$101,A109,'Planning'!$M$2:$M$101))</f>
        <v/>
      </c>
      <c r="E109" s="30">
        <f>IF(A109="","",IFERROR(AVERAGEIF('Planning'!$B$2:$B$101,A109,'Planning'!$K$2:$K$101),0))</f>
        <v/>
      </c>
      <c r="G109" s="22">
        <f>IF('Ressources'!A98="","",'Ressources'!A98)</f>
        <v/>
      </c>
      <c r="H109" s="30">
        <f>IF(G109="","",IFERROR(SUMIF('Planning'!$D$2:$D$101,G109,'Planning'!$I$2:$I$101)/SUMIF('Planning'!$D$2:$D$101,G109,'Planning'!$J$2:$J$101),0))</f>
        <v/>
      </c>
      <c r="I109" s="30">
        <f>IF(G109="","",0.8)</f>
        <v/>
      </c>
      <c r="J109" s="30">
        <f>IF(G109="","",1)</f>
        <v/>
      </c>
    </row>
    <row r="110">
      <c r="A110" s="3" t="n"/>
      <c r="B110" s="14">
        <f>IF(A110="","",COUNTIF('Planning'!$B$2:$B$101,A110))</f>
        <v/>
      </c>
      <c r="C110" s="33">
        <f>IF(A110="","",SUMIF('Planning'!$B$2:$B$101,A110,'Planning'!$I$2:$I$101))</f>
        <v/>
      </c>
      <c r="D110" s="35">
        <f>IF(A110="","",SUMIF('Planning'!$B$2:$B$101,A110,'Planning'!$M$2:$M$101))</f>
        <v/>
      </c>
      <c r="E110" s="34">
        <f>IF(A110="","",IFERROR(AVERAGEIF('Planning'!$B$2:$B$101,A110,'Planning'!$K$2:$K$101),0))</f>
        <v/>
      </c>
      <c r="G110" s="24">
        <f>IF('Ressources'!A99="","",'Ressources'!A99)</f>
        <v/>
      </c>
      <c r="H110" s="34">
        <f>IF(G110="","",IFERROR(SUMIF('Planning'!$D$2:$D$101,G110,'Planning'!$I$2:$I$101)/SUMIF('Planning'!$D$2:$D$101,G110,'Planning'!$J$2:$J$101),0))</f>
        <v/>
      </c>
      <c r="I110" s="34">
        <f>IF(G110="","",0.8)</f>
        <v/>
      </c>
      <c r="J110" s="34">
        <f>IF(G110="","",1)</f>
        <v/>
      </c>
    </row>
    <row r="111">
      <c r="A111" s="3" t="n"/>
      <c r="B111" s="9">
        <f>IF(A111="","",COUNTIF('Planning'!$B$2:$B$101,A111))</f>
        <v/>
      </c>
      <c r="C111" s="29">
        <f>IF(A111="","",SUMIF('Planning'!$B$2:$B$101,A111,'Planning'!$I$2:$I$101))</f>
        <v/>
      </c>
      <c r="D111" s="32">
        <f>IF(A111="","",SUMIF('Planning'!$B$2:$B$101,A111,'Planning'!$M$2:$M$101))</f>
        <v/>
      </c>
      <c r="E111" s="30">
        <f>IF(A111="","",IFERROR(AVERAGEIF('Planning'!$B$2:$B$101,A111,'Planning'!$K$2:$K$101),0))</f>
        <v/>
      </c>
      <c r="G111" s="22">
        <f>IF('Ressources'!A100="","",'Ressources'!A100)</f>
        <v/>
      </c>
      <c r="H111" s="30">
        <f>IF(G111="","",IFERROR(SUMIF('Planning'!$D$2:$D$101,G111,'Planning'!$I$2:$I$101)/SUMIF('Planning'!$D$2:$D$101,G111,'Planning'!$J$2:$J$101),0))</f>
        <v/>
      </c>
      <c r="I111" s="30">
        <f>IF(G111="","",0.8)</f>
        <v/>
      </c>
      <c r="J111" s="30">
        <f>IF(G111="","",1)</f>
        <v/>
      </c>
    </row>
    <row r="112">
      <c r="A112" s="3" t="n"/>
      <c r="B112" s="14">
        <f>IF(A112="","",COUNTIF('Planning'!$B$2:$B$101,A112))</f>
        <v/>
      </c>
      <c r="C112" s="33">
        <f>IF(A112="","",SUMIF('Planning'!$B$2:$B$101,A112,'Planning'!$I$2:$I$101))</f>
        <v/>
      </c>
      <c r="D112" s="35">
        <f>IF(A112="","",SUMIF('Planning'!$B$2:$B$101,A112,'Planning'!$M$2:$M$101))</f>
        <v/>
      </c>
      <c r="E112" s="34">
        <f>IF(A112="","",IFERROR(AVERAGEIF('Planning'!$B$2:$B$101,A112,'Planning'!$K$2:$K$101),0))</f>
        <v/>
      </c>
      <c r="G112" s="24">
        <f>IF('Ressources'!A101="","",'Ressources'!A101)</f>
        <v/>
      </c>
      <c r="H112" s="34">
        <f>IF(G112="","",IFERROR(SUMIF('Planning'!$D$2:$D$101,G112,'Planning'!$I$2:$I$101)/SUMIF('Planning'!$D$2:$D$101,G112,'Planning'!$J$2:$J$101),0))</f>
        <v/>
      </c>
      <c r="I112" s="34">
        <f>IF(G112="","",0.8)</f>
        <v/>
      </c>
      <c r="J112" s="34">
        <f>IF(G112="","",1)</f>
        <v/>
      </c>
    </row>
  </sheetData>
  <autoFilter ref="A12:J112"/>
  <mergeCells count="1">
    <mergeCell ref="A1:K1"/>
  </mergeCells>
  <conditionalFormatting sqref="H13:H112">
    <cfRule type="expression" priority="1" dxfId="0" stopIfTrue="1">
      <formula>H13&gt;1</formula>
    </cfRule>
    <cfRule type="expression" priority="2" dxfId="1" stopIfTrue="1">
      <formula>AND(H13&gt;=0.8,H13&lt;=1)</formula>
    </cfRule>
    <cfRule type="expression" priority="3" dxfId="2" stopIfTrue="1">
      <formula>H13&lt;0.8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4" customWidth="1" min="1" max="1"/>
    <col width="100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>
      <c r="A1" s="20" t="inlineStr">
        <is>
          <t>Mode d'emploi — Planning ressources</t>
        </is>
      </c>
      <c r="B1" s="40" t="n"/>
      <c r="C1" s="40" t="n"/>
      <c r="D1" s="40" t="n"/>
      <c r="E1" s="40" t="n"/>
      <c r="F1" s="40" t="n"/>
      <c r="G1" s="40" t="n"/>
      <c r="H1" s="41" t="n"/>
    </row>
    <row r="2"/>
    <row r="3">
      <c r="A3" s="17" t="inlineStr">
        <is>
          <t>Rubrique</t>
        </is>
      </c>
      <c r="B3" s="17" t="inlineStr">
        <is>
          <t>Consigne</t>
        </is>
      </c>
    </row>
    <row r="4" ht="34" customHeight="1">
      <c r="A4" s="3" t="inlineStr">
        <is>
          <t>Planning</t>
        </is>
      </c>
      <c r="B4" s="26" t="inlineStr">
        <is>
          <t>Saisissez ou modifiez les affectations dans la feuille Planning. Les cellules jaunes sont prévues pour la saisie manuelle.</t>
        </is>
      </c>
    </row>
    <row r="5" ht="34" customHeight="1">
      <c r="A5" s="24" t="inlineStr">
        <is>
          <t>Ressources</t>
        </is>
      </c>
      <c r="B5" s="27" t="inlineStr">
        <is>
          <t>Maintenez le référentiel des collaborateurs, leurs tarifs, leur capacité hebdomadaire et leur disponibilité.</t>
        </is>
      </c>
    </row>
    <row r="6" ht="34" customHeight="1">
      <c r="A6" s="22" t="inlineStr">
        <is>
          <t>Calculs automatiques</t>
        </is>
      </c>
      <c r="B6" s="26" t="inlineStr">
        <is>
          <t>Les jours ouvrés, les capacités, les coûts estimés et les indicateurs sont calculés automatiquement.</t>
        </is>
      </c>
    </row>
    <row r="7" ht="34" customHeight="1">
      <c r="A7" s="24" t="inlineStr">
        <is>
          <t>Seuil de vigilance</t>
        </is>
      </c>
      <c r="B7" s="27" t="inlineStr">
        <is>
          <t>Un taux d’affectation à partir de 80 % correspond à une situation à surveiller.</t>
        </is>
      </c>
    </row>
    <row r="8" ht="34" customHeight="1">
      <c r="A8" s="22" t="inlineStr">
        <is>
          <t>Surcharge</t>
        </is>
      </c>
      <c r="B8" s="26" t="inlineStr">
        <is>
          <t>Une affectation supérieure à 100 % déclenche automatiquement une alerte de surcharge.</t>
        </is>
      </c>
    </row>
    <row r="9" ht="34" customHeight="1">
      <c r="A9" s="24" t="inlineStr">
        <is>
          <t>Montants</t>
        </is>
      </c>
      <c r="B9" s="27" t="inlineStr">
        <is>
          <t>Tous les montants sont exprimés en euros HT.</t>
        </is>
      </c>
    </row>
    <row r="10" ht="34" customHeight="1">
      <c r="A10" s="22" t="inlineStr">
        <is>
          <t>Dates</t>
        </is>
      </c>
      <c r="B10" s="26" t="inlineStr">
        <is>
          <t>Les dates d’exemple sont situées en 2026 et utilisent le format JJ/MM/AAAA.</t>
        </is>
      </c>
    </row>
    <row r="11" ht="34" customHeight="1">
      <c r="A11" s="24" t="inlineStr">
        <is>
          <t>Tableau de bord</t>
        </is>
      </c>
      <c r="B11" s="27" t="inlineStr">
        <is>
          <t>Le tableau de bord présente les indicateurs, la synthèse par projet et les graphiques de charge.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2026-08-25T20:24:39Z</dcterms:created>
  <dcterms:modified xmlns:dcterms="http://purl.org/dc/terms/" xmlns:xsi="http://www.w3.org/2001/XMLSchema-instance" xsi:type="dcterms:W3CDTF">2026-08-25T20:24:39Z</dcterms:modified>
</cp:coreProperties>
</file>