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" sheetId="1" state="visible" r:id="rId1"/>
    <sheet xmlns:r="http://schemas.openxmlformats.org/officeDocument/2006/relationships" name="Référentiel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>
    <definedName name="_xlnm._FilterDatabase" localSheetId="0" hidden="1">'Planning'!$A$2:$N$12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0.0%"/>
    <numFmt numFmtId="166" formatCode="0.0"/>
  </numFmts>
  <fonts count="6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b val="1"/>
      <color rgb="00FFFFFF"/>
      <sz val="14"/>
    </font>
    <font>
      <b val="1"/>
      <sz val="11"/>
    </font>
    <font>
      <b val="1"/>
      <color rgb="001E293B"/>
      <sz val="14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" fontId="4" fillId="0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center" vertical="center" wrapText="1"/>
    </xf>
    <xf numFmtId="0" fontId="5" fillId="0" borderId="0" pivotButton="0" quotePrefix="0" xfId="0"/>
    <xf numFmtId="165" fontId="0" fillId="3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tâches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bord'!$D$4:$D$7</f>
            </numRef>
          </cat>
          <val>
            <numRef>
              <f>'Tableau de bord'!$E$4:$E$7</f>
            </numRef>
          </val>
        </ser>
        <dLbls>
          <showVal val="1"/>
        </dLbls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Nombre de tâches par responsable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bord'!C15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bord'!$A$16:$A$25</f>
            </numRef>
          </cat>
          <val>
            <numRef>
              <f>'Tableau de bord'!$C$16:$C$25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Durée prévue par pièce / zone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'Tableau de bord'!H3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bord'!$G$4:$G$9</f>
            </numRef>
          </cat>
          <val>
            <numRef>
              <f>'Tableau de bord'!$H$4:$H$9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27</row>
      <rowOff>0</rowOff>
    </from>
    <ext cx="39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27</row>
      <rowOff>0</rowOff>
    </from>
    <ext cx="468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44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8" customWidth="1" min="3" max="3"/>
    <col width="15" customWidth="1" min="4" max="4"/>
    <col width="14" customWidth="1" min="5" max="5"/>
    <col width="13" customWidth="1" min="6" max="6"/>
    <col width="13" customWidth="1" min="7" max="7"/>
    <col width="11" customWidth="1" min="8" max="8"/>
    <col width="11" customWidth="1" min="9" max="9"/>
    <col width="14" customWidth="1" min="10" max="10"/>
    <col width="13" customWidth="1" min="11" max="11"/>
    <col width="15" customWidth="1" min="12" max="12"/>
    <col width="13" customWidth="1" min="13" max="13"/>
    <col width="30" customWidth="1" min="14" max="14"/>
  </cols>
  <sheetData>
    <row r="1" ht="28" customHeight="1">
      <c r="A1" s="1" t="inlineStr">
        <is>
          <t>Planning familial des tâches ménagères — Semaine du 03/08/2026 au 12/08/2026</t>
        </is>
      </c>
    </row>
    <row r="2" ht="32" customHeight="1">
      <c r="A2" s="2" t="inlineStr">
        <is>
          <t>ID tâche</t>
        </is>
      </c>
      <c r="B2" s="2" t="inlineStr">
        <is>
          <t>Date prévue</t>
        </is>
      </c>
      <c r="C2" s="2" t="inlineStr">
        <is>
          <t>Tâche</t>
        </is>
      </c>
      <c r="D2" s="2" t="inlineStr">
        <is>
          <t>Pièce / zone</t>
        </is>
      </c>
      <c r="E2" s="2" t="inlineStr">
        <is>
          <t>Fréquence</t>
        </is>
      </c>
      <c r="F2" s="2" t="inlineStr">
        <is>
          <t>Responsable</t>
        </is>
      </c>
      <c r="G2" s="2" t="inlineStr">
        <is>
          <t>Durée prévue (min)</t>
        </is>
      </c>
      <c r="H2" s="2" t="inlineStr">
        <is>
          <t>Priorité</t>
        </is>
      </c>
      <c r="I2" s="2" t="inlineStr">
        <is>
          <t>Statut</t>
        </is>
      </c>
      <c r="J2" s="2" t="inlineStr">
        <is>
          <t>Date de réalisation</t>
        </is>
      </c>
      <c r="K2" s="2" t="inlineStr">
        <is>
          <t>Durée réelle (min)</t>
        </is>
      </c>
      <c r="L2" s="2" t="inlineStr">
        <is>
          <t>Respect du délai</t>
        </is>
      </c>
      <c r="M2" s="2" t="inlineStr">
        <is>
          <t>Écart de durée (min)</t>
        </is>
      </c>
      <c r="N2" s="2" t="inlineStr">
        <is>
          <t>Commentaire</t>
        </is>
      </c>
    </row>
    <row r="3">
      <c r="A3" s="3" t="n">
        <v>1</v>
      </c>
      <c r="B3" s="21" t="n">
        <v>46237</v>
      </c>
      <c r="C3" s="5" t="inlineStr">
        <is>
          <t>Vider le lave-vaisselle</t>
        </is>
      </c>
      <c r="D3" s="6" t="inlineStr">
        <is>
          <t>Cuisine</t>
        </is>
      </c>
      <c r="E3" s="6" t="inlineStr">
        <is>
          <t>Quotidienne</t>
        </is>
      </c>
      <c r="F3" s="6" t="inlineStr">
        <is>
          <t>Camille</t>
        </is>
      </c>
      <c r="G3" s="6" t="n">
        <v>10</v>
      </c>
      <c r="H3" s="6" t="inlineStr">
        <is>
          <t>Normale</t>
        </is>
      </c>
      <c r="I3" s="6" t="inlineStr">
        <is>
          <t>Terminée</t>
        </is>
      </c>
      <c r="J3" s="21" t="n">
        <v>46237</v>
      </c>
      <c r="K3" s="6" t="n">
        <v>8</v>
      </c>
      <c r="L3" s="3">
        <f>IF(I3="Terminée",IF(J3&lt;=B3,"Dans les délais","En retard"),"Non terminé")</f>
        <v/>
      </c>
      <c r="M3" s="3">
        <f>IFERROR(K3-G3,0)</f>
        <v/>
      </c>
      <c r="N3" s="5" t="inlineStr">
        <is>
          <t>Fait le matin</t>
        </is>
      </c>
    </row>
    <row r="4">
      <c r="A4" s="7" t="n">
        <v>2</v>
      </c>
      <c r="B4" s="21" t="n">
        <v>46237</v>
      </c>
      <c r="C4" s="5" t="inlineStr">
        <is>
          <t>Passer l'aspirateur</t>
        </is>
      </c>
      <c r="D4" s="6" t="inlineStr">
        <is>
          <t>Salon</t>
        </is>
      </c>
      <c r="E4" s="6" t="inlineStr">
        <is>
          <t>Quotidienne</t>
        </is>
      </c>
      <c r="F4" s="6" t="inlineStr">
        <is>
          <t>Julien</t>
        </is>
      </c>
      <c r="G4" s="6" t="n">
        <v>25</v>
      </c>
      <c r="H4" s="6" t="inlineStr">
        <is>
          <t>Haute</t>
        </is>
      </c>
      <c r="I4" s="6" t="inlineStr">
        <is>
          <t>En cours</t>
        </is>
      </c>
      <c r="J4" s="6" t="n"/>
      <c r="K4" s="6" t="n"/>
      <c r="L4" s="7">
        <f>IF(I4="Terminée",IF(J4&lt;=B4,"Dans les délais","En retard"),"Non terminé")</f>
        <v/>
      </c>
      <c r="M4" s="7">
        <f>IFERROR(K4-G4,0)</f>
        <v/>
      </c>
      <c r="N4" s="5" t="inlineStr">
        <is>
          <t>Moquette du salon</t>
        </is>
      </c>
    </row>
    <row r="5">
      <c r="A5" s="3" t="n">
        <v>3</v>
      </c>
      <c r="B5" s="21" t="n">
        <v>46238</v>
      </c>
      <c r="C5" s="5" t="inlineStr">
        <is>
          <t>Nettoyer la salle de bains</t>
        </is>
      </c>
      <c r="D5" s="6" t="inlineStr">
        <is>
          <t>Salle de bains</t>
        </is>
      </c>
      <c r="E5" s="6" t="inlineStr">
        <is>
          <t>Hebdomadaire</t>
        </is>
      </c>
      <c r="F5" s="6" t="inlineStr">
        <is>
          <t>Léa</t>
        </is>
      </c>
      <c r="G5" s="6" t="n">
        <v>30</v>
      </c>
      <c r="H5" s="6" t="inlineStr">
        <is>
          <t>Haute</t>
        </is>
      </c>
      <c r="I5" s="6" t="inlineStr">
        <is>
          <t>À faire</t>
        </is>
      </c>
      <c r="J5" s="6" t="n"/>
      <c r="K5" s="6" t="n"/>
      <c r="L5" s="3">
        <f>IF(I5="Terminée",IF(J5&lt;=B5,"Dans les délais","En retard"),"Non terminé")</f>
        <v/>
      </c>
      <c r="M5" s="3">
        <f>IFERROR(K5-G5,0)</f>
        <v/>
      </c>
      <c r="N5" s="5" t="inlineStr">
        <is>
          <t>Ne pas oublier la douche</t>
        </is>
      </c>
    </row>
    <row r="6">
      <c r="A6" s="7" t="n">
        <v>4</v>
      </c>
      <c r="B6" s="21" t="n">
        <v>46239</v>
      </c>
      <c r="C6" s="5" t="inlineStr">
        <is>
          <t>Sortir les poubelles</t>
        </is>
      </c>
      <c r="D6" s="6" t="inlineStr">
        <is>
          <t>Extérieur</t>
        </is>
      </c>
      <c r="E6" s="6" t="inlineStr">
        <is>
          <t>Hebdomadaire</t>
        </is>
      </c>
      <c r="F6" s="6" t="inlineStr">
        <is>
          <t>Thomas</t>
        </is>
      </c>
      <c r="G6" s="6" t="n">
        <v>10</v>
      </c>
      <c r="H6" s="6" t="inlineStr">
        <is>
          <t>Normale</t>
        </is>
      </c>
      <c r="I6" s="6" t="inlineStr">
        <is>
          <t>Terminée</t>
        </is>
      </c>
      <c r="J6" s="21" t="n">
        <v>46239</v>
      </c>
      <c r="K6" s="6" t="n">
        <v>10</v>
      </c>
      <c r="L6" s="7">
        <f>IF(I6="Terminée",IF(J6&lt;=B6,"Dans les délais","En retard"),"Non terminé")</f>
        <v/>
      </c>
      <c r="M6" s="7">
        <f>IFERROR(K6-G6,0)</f>
        <v/>
      </c>
      <c r="N6" s="5" t="inlineStr">
        <is>
          <t>Tri sélectif inclus</t>
        </is>
      </c>
    </row>
    <row r="7">
      <c r="A7" s="3" t="n">
        <v>5</v>
      </c>
      <c r="B7" s="21" t="n">
        <v>46240</v>
      </c>
      <c r="C7" s="5" t="inlineStr">
        <is>
          <t>Faire une lessive</t>
        </is>
      </c>
      <c r="D7" s="6" t="inlineStr">
        <is>
          <t>Buanderie</t>
        </is>
      </c>
      <c r="E7" s="6" t="inlineStr">
        <is>
          <t>Quotidienne</t>
        </is>
      </c>
      <c r="F7" s="6" t="inlineStr">
        <is>
          <t>Chloé</t>
        </is>
      </c>
      <c r="G7" s="6" t="n">
        <v>15</v>
      </c>
      <c r="H7" s="6" t="inlineStr">
        <is>
          <t>Normale</t>
        </is>
      </c>
      <c r="I7" s="6" t="inlineStr">
        <is>
          <t>Terminée</t>
        </is>
      </c>
      <c r="J7" s="21" t="n">
        <v>46241</v>
      </c>
      <c r="K7" s="6" t="n">
        <v>18</v>
      </c>
      <c r="L7" s="3">
        <f>IF(I7="Terminée",IF(J7&lt;=B7,"Dans les délais","En retard"),"Non terminé")</f>
        <v/>
      </c>
      <c r="M7" s="3">
        <f>IFERROR(K7-G7,0)</f>
        <v/>
      </c>
      <c r="N7" s="5" t="inlineStr">
        <is>
          <t>Étendre après le cycle</t>
        </is>
      </c>
    </row>
    <row r="8">
      <c r="A8" s="7" t="n">
        <v>6</v>
      </c>
      <c r="B8" s="21" t="n">
        <v>46241</v>
      </c>
      <c r="C8" s="5" t="inlineStr">
        <is>
          <t>Changer les draps</t>
        </is>
      </c>
      <c r="D8" s="6" t="inlineStr">
        <is>
          <t>Chambres</t>
        </is>
      </c>
      <c r="E8" s="6" t="inlineStr">
        <is>
          <t>Hebdomadaire</t>
        </is>
      </c>
      <c r="F8" s="6" t="inlineStr">
        <is>
          <t>Nicolas</t>
        </is>
      </c>
      <c r="G8" s="6" t="n">
        <v>20</v>
      </c>
      <c r="H8" s="6" t="inlineStr">
        <is>
          <t>Normale</t>
        </is>
      </c>
      <c r="I8" s="6" t="inlineStr">
        <is>
          <t>À faire</t>
        </is>
      </c>
      <c r="J8" s="6" t="n"/>
      <c r="K8" s="6" t="n"/>
      <c r="L8" s="7">
        <f>IF(I8="Terminée",IF(J8&lt;=B8,"Dans les délais","En retard"),"Non terminé")</f>
        <v/>
      </c>
      <c r="M8" s="7">
        <f>IFERROR(K8-G8,0)</f>
        <v/>
      </c>
      <c r="N8" s="5" t="inlineStr">
        <is>
          <t>Toutes les chambres</t>
        </is>
      </c>
    </row>
    <row r="9">
      <c r="A9" s="3" t="n">
        <v>7</v>
      </c>
      <c r="B9" s="21" t="n">
        <v>46242</v>
      </c>
      <c r="C9" s="5" t="inlineStr">
        <is>
          <t>Nettoyer le réfrigérateur</t>
        </is>
      </c>
      <c r="D9" s="6" t="inlineStr">
        <is>
          <t>Cuisine</t>
        </is>
      </c>
      <c r="E9" s="6" t="inlineStr">
        <is>
          <t>Mensuelle</t>
        </is>
      </c>
      <c r="F9" s="6" t="inlineStr">
        <is>
          <t>Manon</t>
        </is>
      </c>
      <c r="G9" s="6" t="n">
        <v>45</v>
      </c>
      <c r="H9" s="6" t="inlineStr">
        <is>
          <t>Basse</t>
        </is>
      </c>
      <c r="I9" s="6" t="inlineStr">
        <is>
          <t>Reportée</t>
        </is>
      </c>
      <c r="J9" s="6" t="n"/>
      <c r="K9" s="6" t="n"/>
      <c r="L9" s="3">
        <f>IF(I9="Terminée",IF(J9&lt;=B9,"Dans les délais","En retard"),"Non terminé")</f>
        <v/>
      </c>
      <c r="M9" s="3">
        <f>IFERROR(K9-G9,0)</f>
        <v/>
      </c>
      <c r="N9" s="5" t="inlineStr">
        <is>
          <t>Reporté au week-end prochain</t>
        </is>
      </c>
    </row>
    <row r="10">
      <c r="A10" s="7" t="n">
        <v>8</v>
      </c>
      <c r="B10" s="21" t="n">
        <v>46243</v>
      </c>
      <c r="C10" s="5" t="inlineStr">
        <is>
          <t>Arroser les plantes</t>
        </is>
      </c>
      <c r="D10" s="6" t="inlineStr">
        <is>
          <t>Salon</t>
        </is>
      </c>
      <c r="E10" s="6" t="inlineStr">
        <is>
          <t>Quotidienne</t>
        </is>
      </c>
      <c r="F10" s="6" t="inlineStr">
        <is>
          <t>Antoine</t>
        </is>
      </c>
      <c r="G10" s="6" t="n">
        <v>10</v>
      </c>
      <c r="H10" s="6" t="inlineStr">
        <is>
          <t>Basse</t>
        </is>
      </c>
      <c r="I10" s="6" t="inlineStr">
        <is>
          <t>Terminée</t>
        </is>
      </c>
      <c r="J10" s="21" t="n">
        <v>46243</v>
      </c>
      <c r="K10" s="6" t="n">
        <v>12</v>
      </c>
      <c r="L10" s="7">
        <f>IF(I10="Terminée",IF(J10&lt;=B10,"Dans les délais","En retard"),"Non terminé")</f>
        <v/>
      </c>
      <c r="M10" s="7">
        <f>IFERROR(K10-G10,0)</f>
        <v/>
      </c>
      <c r="N10" s="5" t="inlineStr">
        <is>
          <t>Plantes du salon et véranda</t>
        </is>
      </c>
    </row>
    <row r="11">
      <c r="A11" s="3" t="n">
        <v>9</v>
      </c>
      <c r="B11" s="21" t="n">
        <v>46244</v>
      </c>
      <c r="C11" s="5" t="inlineStr">
        <is>
          <t>Dépoussiérer les meubles</t>
        </is>
      </c>
      <c r="D11" s="6" t="inlineStr">
        <is>
          <t>Salon</t>
        </is>
      </c>
      <c r="E11" s="6" t="inlineStr">
        <is>
          <t>Hebdomadaire</t>
        </is>
      </c>
      <c r="F11" s="6" t="inlineStr">
        <is>
          <t>Sarah</t>
        </is>
      </c>
      <c r="G11" s="6" t="n">
        <v>20</v>
      </c>
      <c r="H11" s="6" t="inlineStr">
        <is>
          <t>Normale</t>
        </is>
      </c>
      <c r="I11" s="6" t="inlineStr">
        <is>
          <t>À faire</t>
        </is>
      </c>
      <c r="J11" s="6" t="n"/>
      <c r="K11" s="6" t="n"/>
      <c r="L11" s="3">
        <f>IF(I11="Terminée",IF(J11&lt;=B11,"Dans les délais","En retard"),"Non terminé")</f>
        <v/>
      </c>
      <c r="M11" s="3">
        <f>IFERROR(K11-G11,0)</f>
        <v/>
      </c>
      <c r="N11" s="5" t="inlineStr">
        <is>
          <t>Bibliothèque comprise</t>
        </is>
      </c>
    </row>
    <row r="12">
      <c r="A12" s="7" t="n">
        <v>10</v>
      </c>
      <c r="B12" s="21" t="n">
        <v>46246</v>
      </c>
      <c r="C12" s="5" t="inlineStr">
        <is>
          <t>Laver les vitres</t>
        </is>
      </c>
      <c r="D12" s="6" t="inlineStr">
        <is>
          <t>Extérieur</t>
        </is>
      </c>
      <c r="E12" s="6" t="inlineStr">
        <is>
          <t>Mensuelle</t>
        </is>
      </c>
      <c r="F12" s="6" t="inlineStr">
        <is>
          <t>Maxime</t>
        </is>
      </c>
      <c r="G12" s="6" t="n">
        <v>40</v>
      </c>
      <c r="H12" s="6" t="inlineStr">
        <is>
          <t>Haute</t>
        </is>
      </c>
      <c r="I12" s="6" t="inlineStr">
        <is>
          <t>À faire</t>
        </is>
      </c>
      <c r="J12" s="6" t="n"/>
      <c r="K12" s="6" t="n"/>
      <c r="L12" s="7">
        <f>IF(I12="Terminée",IF(J12&lt;=B12,"Dans les délais","En retard"),"Non terminé")</f>
        <v/>
      </c>
      <c r="M12" s="7">
        <f>IFERROR(K12-G12,0)</f>
        <v/>
      </c>
      <c r="N12" s="5" t="inlineStr">
        <is>
          <t>Fenêtres du rez-de-chaussée</t>
        </is>
      </c>
    </row>
  </sheetData>
  <autoFilter ref="A2:N12"/>
  <mergeCells count="1">
    <mergeCell ref="A1:N1"/>
  </mergeCells>
  <conditionalFormatting sqref="I3:I50">
    <cfRule type="expression" priority="1" dxfId="0" stopIfTrue="1">
      <formula>$I3="Terminée"</formula>
    </cfRule>
    <cfRule type="expression" priority="2" dxfId="1" stopIfTrue="1">
      <formula>$I3="Reportée"</formula>
    </cfRule>
  </conditionalFormatting>
  <conditionalFormatting sqref="L3:L50">
    <cfRule type="expression" priority="3" dxfId="1" stopIfTrue="1">
      <formula>$L3="En retard"</formula>
    </cfRule>
    <cfRule type="expression" priority="4" dxfId="0" stopIfTrue="1">
      <formula>$L3="Dans les délais"</formula>
    </cfRule>
  </conditionalFormatting>
  <conditionalFormatting sqref="H3:H50">
    <cfRule type="expression" priority="5" dxfId="1" stopIfTrue="1">
      <formula>$H3="Haute"</formula>
    </cfRule>
  </conditionalFormatting>
  <dataValidations count="4">
    <dataValidation sqref="E3:E50" showErrorMessage="1" showInputMessage="1" allowBlank="1" type="list">
      <formula1>"Quotidienne,Hebdomadaire,Mensuelle"</formula1>
    </dataValidation>
    <dataValidation sqref="F3:F50" showErrorMessage="1" showInputMessage="1" allowBlank="1" type="list">
      <formula1>"Camille,Julien,Léa,Thomas,Chloé,Nicolas,Manon,Antoine,Sarah,Maxime"</formula1>
    </dataValidation>
    <dataValidation sqref="H3:H50" showErrorMessage="1" showInputMessage="1" allowBlank="1" type="list">
      <formula1>"Haute,Normale,Basse"</formula1>
    </dataValidation>
    <dataValidation sqref="I3:I50" showErrorMessage="1" showInputMessage="1" allowBlank="1" type="list">
      <formula1>"À faire,En cours,Terminée,Reportée"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</cols>
  <sheetData>
    <row r="1" ht="26" customHeight="1">
      <c r="A1" s="1" t="inlineStr">
        <is>
          <t>Référentiel — Listes de référence du planning familial</t>
        </is>
      </c>
    </row>
    <row r="2"/>
    <row r="3">
      <c r="A3" s="8" t="inlineStr">
        <is>
          <t>Responsable</t>
        </is>
      </c>
      <c r="B3" s="8" t="inlineStr">
        <is>
          <t>Rôle familial</t>
        </is>
      </c>
    </row>
    <row r="4">
      <c r="A4" s="3" t="inlineStr">
        <is>
          <t>Camille</t>
        </is>
      </c>
      <c r="B4" s="3" t="inlineStr">
        <is>
          <t>Parent</t>
        </is>
      </c>
    </row>
    <row r="5">
      <c r="A5" s="7" t="inlineStr">
        <is>
          <t>Julien</t>
        </is>
      </c>
      <c r="B5" s="7" t="inlineStr">
        <is>
          <t>Parent</t>
        </is>
      </c>
    </row>
    <row r="6">
      <c r="A6" s="3" t="inlineStr">
        <is>
          <t>Léa</t>
        </is>
      </c>
      <c r="B6" s="3" t="inlineStr">
        <is>
          <t>Adolescent</t>
        </is>
      </c>
    </row>
    <row r="7">
      <c r="A7" s="7" t="inlineStr">
        <is>
          <t>Thomas</t>
        </is>
      </c>
      <c r="B7" s="7" t="inlineStr">
        <is>
          <t>Adolescent</t>
        </is>
      </c>
    </row>
    <row r="8">
      <c r="A8" s="3" t="inlineStr">
        <is>
          <t>Chloé</t>
        </is>
      </c>
      <c r="B8" s="3" t="inlineStr">
        <is>
          <t>Enfant</t>
        </is>
      </c>
    </row>
    <row r="9">
      <c r="A9" s="7" t="inlineStr">
        <is>
          <t>Nicolas</t>
        </is>
      </c>
      <c r="B9" s="7" t="inlineStr">
        <is>
          <t>Adulte</t>
        </is>
      </c>
    </row>
    <row r="10">
      <c r="A10" s="3" t="inlineStr">
        <is>
          <t>Manon</t>
        </is>
      </c>
      <c r="B10" s="3" t="inlineStr">
        <is>
          <t>Adulte</t>
        </is>
      </c>
    </row>
    <row r="11">
      <c r="A11" s="7" t="inlineStr">
        <is>
          <t>Antoine</t>
        </is>
      </c>
      <c r="B11" s="7" t="inlineStr">
        <is>
          <t>Enfant</t>
        </is>
      </c>
    </row>
    <row r="12">
      <c r="A12" s="3" t="inlineStr">
        <is>
          <t>Sarah</t>
        </is>
      </c>
      <c r="B12" s="3" t="inlineStr">
        <is>
          <t>Parent</t>
        </is>
      </c>
    </row>
    <row r="13">
      <c r="A13" s="7" t="inlineStr">
        <is>
          <t>Maxime</t>
        </is>
      </c>
      <c r="B13" s="7" t="inlineStr">
        <is>
          <t>Adulte</t>
        </is>
      </c>
    </row>
    <row r="14"/>
    <row r="15"/>
    <row r="16">
      <c r="A16" s="8" t="inlineStr">
        <is>
          <t>Statuts</t>
        </is>
      </c>
    </row>
    <row r="17">
      <c r="A17" s="3" t="inlineStr">
        <is>
          <t>À faire</t>
        </is>
      </c>
    </row>
    <row r="18">
      <c r="A18" s="7" t="inlineStr">
        <is>
          <t>En cours</t>
        </is>
      </c>
    </row>
    <row r="19">
      <c r="A19" s="3" t="inlineStr">
        <is>
          <t>Terminée</t>
        </is>
      </c>
    </row>
    <row r="20">
      <c r="A20" s="7" t="inlineStr">
        <is>
          <t>Reportée</t>
        </is>
      </c>
    </row>
    <row r="21"/>
    <row r="22">
      <c r="A22" s="8" t="inlineStr">
        <is>
          <t>Priorités</t>
        </is>
      </c>
    </row>
    <row r="23">
      <c r="A23" s="3" t="inlineStr">
        <is>
          <t>Haute</t>
        </is>
      </c>
    </row>
    <row r="24">
      <c r="A24" s="7" t="inlineStr">
        <is>
          <t>Normale</t>
        </is>
      </c>
    </row>
    <row r="25">
      <c r="A25" s="3" t="inlineStr">
        <is>
          <t>Basse</t>
        </is>
      </c>
    </row>
    <row r="26"/>
    <row r="27">
      <c r="A27" s="8" t="inlineStr">
        <is>
          <t>Fréquences</t>
        </is>
      </c>
    </row>
    <row r="28">
      <c r="A28" s="3" t="inlineStr">
        <is>
          <t>Quotidienne</t>
        </is>
      </c>
    </row>
    <row r="29">
      <c r="A29" s="7" t="inlineStr">
        <is>
          <t>Hebdomadaire</t>
        </is>
      </c>
    </row>
    <row r="30">
      <c r="A30" s="3" t="inlineStr">
        <is>
          <t>Mensuelle</t>
        </is>
      </c>
    </row>
    <row r="31"/>
    <row r="32">
      <c r="A32" s="8" t="inlineStr">
        <is>
          <t>Pièces / zones</t>
        </is>
      </c>
    </row>
    <row r="33">
      <c r="A33" s="3" t="inlineStr">
        <is>
          <t>Cuisine</t>
        </is>
      </c>
    </row>
    <row r="34">
      <c r="A34" s="7" t="inlineStr">
        <is>
          <t>Salle de bains</t>
        </is>
      </c>
    </row>
    <row r="35">
      <c r="A35" s="3" t="inlineStr">
        <is>
          <t>Salon</t>
        </is>
      </c>
    </row>
    <row r="36">
      <c r="A36" s="7" t="inlineStr">
        <is>
          <t>Chambres</t>
        </is>
      </c>
    </row>
    <row r="37">
      <c r="A37" s="3" t="inlineStr">
        <is>
          <t>Buanderie</t>
        </is>
      </c>
    </row>
    <row r="38">
      <c r="A38" s="7" t="inlineStr">
        <is>
          <t>Extérieur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7" customWidth="1" min="3" max="3"/>
    <col width="16" customWidth="1" min="4" max="4"/>
    <col width="17" customWidth="1" min="5" max="5"/>
    <col width="22" customWidth="1" min="6" max="6"/>
    <col width="16" customWidth="1" min="7" max="7"/>
    <col width="18" customWidth="1" min="8" max="8"/>
  </cols>
  <sheetData>
    <row r="1" ht="30" customHeight="1">
      <c r="A1" s="9" t="inlineStr">
        <is>
          <t>Tableau de bord — Suivi familial des tâches ménagères</t>
        </is>
      </c>
    </row>
    <row r="2"/>
    <row r="3">
      <c r="A3" s="8" t="inlineStr">
        <is>
          <t>Indicateur</t>
        </is>
      </c>
      <c r="B3" s="8" t="inlineStr">
        <is>
          <t>Valeur</t>
        </is>
      </c>
      <c r="D3" s="8" t="inlineStr">
        <is>
          <t>Statut</t>
        </is>
      </c>
      <c r="E3" s="8" t="inlineStr">
        <is>
          <t>Nombre</t>
        </is>
      </c>
      <c r="G3" s="8" t="inlineStr">
        <is>
          <t>Pièce / zone</t>
        </is>
      </c>
      <c r="H3" s="8" t="inlineStr">
        <is>
          <t>Durée prévue (min)</t>
        </is>
      </c>
    </row>
    <row r="4">
      <c r="A4" s="10" t="inlineStr">
        <is>
          <t>Nombre total de tâches</t>
        </is>
      </c>
      <c r="B4" s="11">
        <f>COUNTA(Planning!A3:A12)</f>
        <v/>
      </c>
      <c r="D4" s="3" t="inlineStr">
        <is>
          <t>À faire</t>
        </is>
      </c>
      <c r="E4" s="3">
        <f>COUNTIF(Planning!I3:I12,"À faire")</f>
        <v/>
      </c>
      <c r="G4" s="3" t="inlineStr">
        <is>
          <t>Cuisine</t>
        </is>
      </c>
      <c r="H4" s="3">
        <f>SUMIF(Planning!D3:D12,G4,Planning!G3:G12)</f>
        <v/>
      </c>
    </row>
    <row r="5">
      <c r="A5" s="12" t="inlineStr">
        <is>
          <t>Tâches terminées</t>
        </is>
      </c>
      <c r="B5" s="13">
        <f>COUNTIF(Planning!I3:I12,"Terminée")</f>
        <v/>
      </c>
      <c r="D5" s="7" t="inlineStr">
        <is>
          <t>En cours</t>
        </is>
      </c>
      <c r="E5" s="7">
        <f>COUNTIF(Planning!I3:I12,"En cours")</f>
        <v/>
      </c>
      <c r="G5" s="7" t="inlineStr">
        <is>
          <t>Salle de bains</t>
        </is>
      </c>
      <c r="H5" s="7">
        <f>SUMIF(Planning!D3:D12,G5,Planning!G3:G12)</f>
        <v/>
      </c>
    </row>
    <row r="6">
      <c r="A6" s="10" t="inlineStr">
        <is>
          <t>Tâches à faire</t>
        </is>
      </c>
      <c r="B6" s="11">
        <f>COUNTIF(Planning!I3:I12,"À faire")</f>
        <v/>
      </c>
      <c r="D6" s="3" t="inlineStr">
        <is>
          <t>Terminée</t>
        </is>
      </c>
      <c r="E6" s="3">
        <f>COUNTIF(Planning!I3:I12,"Terminée")</f>
        <v/>
      </c>
      <c r="G6" s="3" t="inlineStr">
        <is>
          <t>Salon</t>
        </is>
      </c>
      <c r="H6" s="3">
        <f>SUMIF(Planning!D3:D12,G6,Planning!G3:G12)</f>
        <v/>
      </c>
    </row>
    <row r="7">
      <c r="A7" s="12" t="inlineStr">
        <is>
          <t>Tâches reportées</t>
        </is>
      </c>
      <c r="B7" s="13">
        <f>COUNTIF(Planning!I3:I12,"Reportée")</f>
        <v/>
      </c>
      <c r="D7" s="7" t="inlineStr">
        <is>
          <t>Reportée</t>
        </is>
      </c>
      <c r="E7" s="7">
        <f>COUNTIF(Planning!I3:I12,"Reportée")</f>
        <v/>
      </c>
      <c r="G7" s="7" t="inlineStr">
        <is>
          <t>Chambres</t>
        </is>
      </c>
      <c r="H7" s="7">
        <f>SUMIF(Planning!D3:D12,G7,Planning!G3:G12)</f>
        <v/>
      </c>
    </row>
    <row r="8">
      <c r="A8" s="10" t="inlineStr">
        <is>
          <t>Taux d'avancement</t>
        </is>
      </c>
      <c r="B8" s="22">
        <f>IFERROR(COUNTIF(Planning!I3:I12,"Terminée")/COUNTA(Planning!A3:A12),0)</f>
        <v/>
      </c>
      <c r="G8" s="3" t="inlineStr">
        <is>
          <t>Buanderie</t>
        </is>
      </c>
      <c r="H8" s="3">
        <f>SUMIF(Planning!D3:D12,G8,Planning!G3:G12)</f>
        <v/>
      </c>
    </row>
    <row r="9">
      <c r="A9" s="12" t="inlineStr">
        <is>
          <t>Durée totale prévue (min)</t>
        </is>
      </c>
      <c r="B9" s="13">
        <f>SUM(Planning!G3:G12)</f>
        <v/>
      </c>
      <c r="G9" s="7" t="inlineStr">
        <is>
          <t>Extérieur</t>
        </is>
      </c>
      <c r="H9" s="7">
        <f>SUMIF(Planning!D3:D12,G9,Planning!G3:G12)</f>
        <v/>
      </c>
    </row>
    <row r="10">
      <c r="A10" s="10" t="inlineStr">
        <is>
          <t>Durée moyenne par tâche (min)</t>
        </is>
      </c>
      <c r="B10" s="23">
        <f>IFERROR(AVERAGE(Planning!G3:G12),0)</f>
        <v/>
      </c>
    </row>
    <row r="11">
      <c r="A11" s="12" t="inlineStr">
        <is>
          <t>Tâches prioritaires (Haute)</t>
        </is>
      </c>
      <c r="B11" s="13">
        <f>COUNTIF(Planning!H3:H12,"Haute")</f>
        <v/>
      </c>
    </row>
    <row r="12"/>
    <row r="13"/>
    <row r="14">
      <c r="A14" s="16" t="inlineStr">
        <is>
          <t>Suivi par responsable</t>
        </is>
      </c>
    </row>
    <row r="15" ht="30" customHeight="1">
      <c r="A15" s="8" t="inlineStr">
        <is>
          <t>Responsable</t>
        </is>
      </c>
      <c r="B15" s="8" t="inlineStr">
        <is>
          <t>Rôle familial</t>
        </is>
      </c>
      <c r="C15" s="8" t="inlineStr">
        <is>
          <t>Tâches attribuées</t>
        </is>
      </c>
      <c r="D15" s="8" t="inlineStr">
        <is>
          <t>Tâches terminées</t>
        </is>
      </c>
      <c r="E15" s="8" t="inlineStr">
        <is>
          <t>Taux de réalisation</t>
        </is>
      </c>
      <c r="F15" s="8" t="inlineStr">
        <is>
          <t>Durée prévue totale (min)</t>
        </is>
      </c>
    </row>
    <row r="16">
      <c r="A16" s="3" t="inlineStr">
        <is>
          <t>Camille</t>
        </is>
      </c>
      <c r="B16" s="3">
        <f>IFERROR(VLOOKUP(A16,Référentiel!A4:B13,2,FALSE),"Non renseigné")</f>
        <v/>
      </c>
      <c r="C16" s="3">
        <f>COUNTIF(Planning!F3:F12,A16)</f>
        <v/>
      </c>
      <c r="D16" s="3">
        <f>COUNTIFS(Planning!F3:F12,A16,Planning!I3:I12,"Terminée")</f>
        <v/>
      </c>
      <c r="E16" s="24">
        <f>IFERROR(D16/C16,0)</f>
        <v/>
      </c>
      <c r="F16" s="3">
        <f>SUMIF(Planning!F3:F12,A16,Planning!G3:G12)</f>
        <v/>
      </c>
    </row>
    <row r="17">
      <c r="A17" s="7" t="inlineStr">
        <is>
          <t>Julien</t>
        </is>
      </c>
      <c r="B17" s="7">
        <f>IFERROR(VLOOKUP(A17,Référentiel!A4:B13,2,FALSE),"Non renseigné")</f>
        <v/>
      </c>
      <c r="C17" s="7">
        <f>COUNTIF(Planning!F3:F12,A17)</f>
        <v/>
      </c>
      <c r="D17" s="7">
        <f>COUNTIFS(Planning!F3:F12,A17,Planning!I3:I12,"Terminée")</f>
        <v/>
      </c>
      <c r="E17" s="25">
        <f>IFERROR(D17/C17,0)</f>
        <v/>
      </c>
      <c r="F17" s="7">
        <f>SUMIF(Planning!F3:F12,A17,Planning!G3:G12)</f>
        <v/>
      </c>
    </row>
    <row r="18">
      <c r="A18" s="3" t="inlineStr">
        <is>
          <t>Léa</t>
        </is>
      </c>
      <c r="B18" s="3">
        <f>IFERROR(VLOOKUP(A18,Référentiel!A4:B13,2,FALSE),"Non renseigné")</f>
        <v/>
      </c>
      <c r="C18" s="3">
        <f>COUNTIF(Planning!F3:F12,A18)</f>
        <v/>
      </c>
      <c r="D18" s="3">
        <f>COUNTIFS(Planning!F3:F12,A18,Planning!I3:I12,"Terminée")</f>
        <v/>
      </c>
      <c r="E18" s="24">
        <f>IFERROR(D18/C18,0)</f>
        <v/>
      </c>
      <c r="F18" s="3">
        <f>SUMIF(Planning!F3:F12,A18,Planning!G3:G12)</f>
        <v/>
      </c>
    </row>
    <row r="19">
      <c r="A19" s="7" t="inlineStr">
        <is>
          <t>Thomas</t>
        </is>
      </c>
      <c r="B19" s="7">
        <f>IFERROR(VLOOKUP(A19,Référentiel!A4:B13,2,FALSE),"Non renseigné")</f>
        <v/>
      </c>
      <c r="C19" s="7">
        <f>COUNTIF(Planning!F3:F12,A19)</f>
        <v/>
      </c>
      <c r="D19" s="7">
        <f>COUNTIFS(Planning!F3:F12,A19,Planning!I3:I12,"Terminée")</f>
        <v/>
      </c>
      <c r="E19" s="25">
        <f>IFERROR(D19/C19,0)</f>
        <v/>
      </c>
      <c r="F19" s="7">
        <f>SUMIF(Planning!F3:F12,A19,Planning!G3:G12)</f>
        <v/>
      </c>
    </row>
    <row r="20">
      <c r="A20" s="3" t="inlineStr">
        <is>
          <t>Chloé</t>
        </is>
      </c>
      <c r="B20" s="3">
        <f>IFERROR(VLOOKUP(A20,Référentiel!A4:B13,2,FALSE),"Non renseigné")</f>
        <v/>
      </c>
      <c r="C20" s="3">
        <f>COUNTIF(Planning!F3:F12,A20)</f>
        <v/>
      </c>
      <c r="D20" s="3">
        <f>COUNTIFS(Planning!F3:F12,A20,Planning!I3:I12,"Terminée")</f>
        <v/>
      </c>
      <c r="E20" s="24">
        <f>IFERROR(D20/C20,0)</f>
        <v/>
      </c>
      <c r="F20" s="3">
        <f>SUMIF(Planning!F3:F12,A20,Planning!G3:G12)</f>
        <v/>
      </c>
    </row>
    <row r="21">
      <c r="A21" s="7" t="inlineStr">
        <is>
          <t>Nicolas</t>
        </is>
      </c>
      <c r="B21" s="7">
        <f>IFERROR(VLOOKUP(A21,Référentiel!A4:B13,2,FALSE),"Non renseigné")</f>
        <v/>
      </c>
      <c r="C21" s="7">
        <f>COUNTIF(Planning!F3:F12,A21)</f>
        <v/>
      </c>
      <c r="D21" s="7">
        <f>COUNTIFS(Planning!F3:F12,A21,Planning!I3:I12,"Terminée")</f>
        <v/>
      </c>
      <c r="E21" s="25">
        <f>IFERROR(D21/C21,0)</f>
        <v/>
      </c>
      <c r="F21" s="7">
        <f>SUMIF(Planning!F3:F12,A21,Planning!G3:G12)</f>
        <v/>
      </c>
    </row>
    <row r="22">
      <c r="A22" s="3" t="inlineStr">
        <is>
          <t>Manon</t>
        </is>
      </c>
      <c r="B22" s="3">
        <f>IFERROR(VLOOKUP(A22,Référentiel!A4:B13,2,FALSE),"Non renseigné")</f>
        <v/>
      </c>
      <c r="C22" s="3">
        <f>COUNTIF(Planning!F3:F12,A22)</f>
        <v/>
      </c>
      <c r="D22" s="3">
        <f>COUNTIFS(Planning!F3:F12,A22,Planning!I3:I12,"Terminée")</f>
        <v/>
      </c>
      <c r="E22" s="24">
        <f>IFERROR(D22/C22,0)</f>
        <v/>
      </c>
      <c r="F22" s="3">
        <f>SUMIF(Planning!F3:F12,A22,Planning!G3:G12)</f>
        <v/>
      </c>
    </row>
    <row r="23">
      <c r="A23" s="7" t="inlineStr">
        <is>
          <t>Antoine</t>
        </is>
      </c>
      <c r="B23" s="7">
        <f>IFERROR(VLOOKUP(A23,Référentiel!A4:B13,2,FALSE),"Non renseigné")</f>
        <v/>
      </c>
      <c r="C23" s="7">
        <f>COUNTIF(Planning!F3:F12,A23)</f>
        <v/>
      </c>
      <c r="D23" s="7">
        <f>COUNTIFS(Planning!F3:F12,A23,Planning!I3:I12,"Terminée")</f>
        <v/>
      </c>
      <c r="E23" s="25">
        <f>IFERROR(D23/C23,0)</f>
        <v/>
      </c>
      <c r="F23" s="7">
        <f>SUMIF(Planning!F3:F12,A23,Planning!G3:G12)</f>
        <v/>
      </c>
    </row>
    <row r="24">
      <c r="A24" s="3" t="inlineStr">
        <is>
          <t>Sarah</t>
        </is>
      </c>
      <c r="B24" s="3">
        <f>IFERROR(VLOOKUP(A24,Référentiel!A4:B13,2,FALSE),"Non renseigné")</f>
        <v/>
      </c>
      <c r="C24" s="3">
        <f>COUNTIF(Planning!F3:F12,A24)</f>
        <v/>
      </c>
      <c r="D24" s="3">
        <f>COUNTIFS(Planning!F3:F12,A24,Planning!I3:I12,"Terminée")</f>
        <v/>
      </c>
      <c r="E24" s="24">
        <f>IFERROR(D24/C24,0)</f>
        <v/>
      </c>
      <c r="F24" s="3">
        <f>SUMIF(Planning!F3:F12,A24,Planning!G3:G12)</f>
        <v/>
      </c>
    </row>
    <row r="25">
      <c r="A25" s="7" t="inlineStr">
        <is>
          <t>Maxime</t>
        </is>
      </c>
      <c r="B25" s="7">
        <f>IFERROR(VLOOKUP(A25,Référentiel!A4:B13,2,FALSE),"Non renseigné")</f>
        <v/>
      </c>
      <c r="C25" s="7">
        <f>COUNTIF(Planning!F3:F12,A25)</f>
        <v/>
      </c>
      <c r="D25" s="7">
        <f>COUNTIFS(Planning!F3:F12,A25,Planning!I3:I12,"Terminée")</f>
        <v/>
      </c>
      <c r="E25" s="25">
        <f>IFERROR(D25/C25,0)</f>
        <v/>
      </c>
      <c r="F25" s="7">
        <f>SUMIF(Planning!F3:F12,A25,Planning!G3:G12)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0" customWidth="1" min="1" max="1"/>
    <col width="110" customWidth="1" min="2" max="2"/>
  </cols>
  <sheetData>
    <row r="1" ht="30" customHeight="1">
      <c r="A1" s="9" t="inlineStr">
        <is>
          <t>Mode d'emploi — Planning des tâches ménagères en famille</t>
        </is>
      </c>
    </row>
    <row r="2"/>
    <row r="3">
      <c r="A3" s="8" t="inlineStr">
        <is>
          <t>Étape</t>
        </is>
      </c>
      <c r="B3" s="8" t="inlineStr">
        <is>
          <t>Instructions</t>
        </is>
      </c>
    </row>
    <row r="4" ht="34" customHeight="1">
      <c r="A4" s="19" t="inlineStr">
        <is>
          <t>1</t>
        </is>
      </c>
      <c r="B4" s="10" t="inlineStr">
        <is>
          <t>Ajouter ou modifier une tâche dans la feuille « Planning » : renseignez la date prévue, la tâche, la pièce et la durée prévue dans les cellules jaunes.</t>
        </is>
      </c>
    </row>
    <row r="5" ht="34" customHeight="1">
      <c r="A5" s="20" t="inlineStr">
        <is>
          <t>2</t>
        </is>
      </c>
      <c r="B5" s="12" t="inlineStr">
        <is>
          <t>Sélectionnez le responsable, la fréquence, la priorité et le statut dans les listes déroulantes des colonnes E, F, H et I.</t>
        </is>
      </c>
    </row>
    <row r="6" ht="34" customHeight="1">
      <c r="A6" s="19" t="inlineStr">
        <is>
          <t>3</t>
        </is>
      </c>
      <c r="B6" s="10" t="inlineStr">
        <is>
          <t>Renseignez la date de réalisation (colonne J) et la durée réelle (colonne K) uniquement lorsque la tâche est terminée.</t>
        </is>
      </c>
    </row>
    <row r="7" ht="34" customHeight="1">
      <c r="A7" s="20" t="inlineStr">
        <is>
          <t>4</t>
        </is>
      </c>
      <c r="B7" s="12" t="inlineStr">
        <is>
          <t>Consultez la feuille « Tableau de bord » pour suivre l'avancement familial : indicateurs, suivi par responsable et graphiques se mettent à jour automatiquement.</t>
        </is>
      </c>
    </row>
    <row r="8" ht="34" customHeight="1">
      <c r="A8" s="19" t="inlineStr">
        <is>
          <t>5</t>
        </is>
      </c>
      <c r="B8" s="10" t="inlineStr">
        <is>
          <t>Ne supprimez pas les colonnes contenant des formules (Respect du délai, Écart de durée) : elles se calculent automatiquement.</t>
        </is>
      </c>
    </row>
    <row r="9" ht="34" customHeight="1">
      <c r="A9" s="20" t="inlineStr">
        <is>
          <t>6</t>
        </is>
      </c>
      <c r="B9" s="12" t="inlineStr">
        <is>
          <t>La feuille « Référentiel » contient les listes de valeurs (responsables, rôles, statuts, priorités, fréquences, pièces) utilisées par les listes déroulantes.</t>
        </is>
      </c>
    </row>
    <row r="10" ht="34" customHeight="1">
      <c r="A10" s="19" t="inlineStr">
        <is>
          <t>7</t>
        </is>
      </c>
      <c r="B10" s="10" t="inlineStr">
        <is>
          <t>Utilisez les filtres automatiques de la ligne d'en-têtes du « Planning » pour trier par responsable, statut ou priorité.</t>
        </is>
      </c>
    </row>
    <row r="11" ht="34" customHeight="1">
      <c r="A11" s="20" t="inlineStr">
        <is>
          <t>8</t>
        </is>
      </c>
      <c r="B11" s="12" t="inlineStr">
        <is>
          <t>La mise en forme conditionnelle signale automatiquement en vert les tâches terminées et en rouge les retards, reportages et priorités hautes.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2026-08-01T19:18:40Z</dcterms:created>
  <dcterms:modified xmlns:dcterms="http://purl.org/dc/terms/" xmlns:xsi="http://www.w3.org/2001/XMLSchema-instance" xsi:type="dcterms:W3CDTF">2026-08-01T19:18:40Z</dcterms:modified>
</cp:coreProperties>
</file>