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paiement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'Suivi paiements'!$A$6:$Q$106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 ##0,00 &quot;€&quot;"/>
    <numFmt numFmtId="166" formatCode="0.0%"/>
    <numFmt numFmtId="167" formatCode="0 &quot;jour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0F766E"/>
      <sz val="11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49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center" vertical="center" wrapText="1"/>
    </xf>
    <xf numFmtId="167" fontId="3" fillId="7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 wrapText="1"/>
    </xf>
    <xf numFmtId="1" fontId="3" fillId="7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restant dû par client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'Suivi paiements'!O6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'Suivi paiements'!$B$7:$B$106</f>
            </numRef>
          </cat>
          <val>
            <numRef>
              <f>'Suivi paiements'!$O$7:$O$106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restant dû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factures par statut</a:t>
            </a:r>
          </a:p>
        </rich>
      </tx>
    </title>
    <plotArea>
      <pieChart>
        <varyColors val="1"/>
        <ser>
          <idx val="0"/>
          <order val="0"/>
          <tx>
            <strRef>
              <f>'Synthèse'!F5</f>
            </strRef>
          </tx>
          <spPr>
            <a:ln xmlns:a="http://schemas.openxmlformats.org/drawingml/2006/main">
              <a:prstDash val="solid"/>
            </a:ln>
          </spPr>
          <cat>
            <numRef>
              <f>'Synthèse'!$E$6:$E$8</f>
            </numRef>
          </cat>
          <val>
            <numRef>
              <f>'Synthèse'!$F$6:$F$8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13</row>
      <rowOff>0</rowOff>
    </from>
    <ext cx="46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Q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6" customWidth="1" min="3" max="3"/>
    <col width="18" customWidth="1" min="4" max="4"/>
    <col width="16" customWidth="1" min="5" max="5"/>
    <col width="15" customWidth="1" min="6" max="6"/>
    <col width="13" customWidth="1" min="7" max="7"/>
    <col width="15" customWidth="1" min="8" max="8"/>
    <col width="24" customWidth="1" min="9" max="9"/>
    <col width="20" customWidth="1" min="10" max="10"/>
    <col width="17" customWidth="1" min="11" max="11"/>
    <col width="17" customWidth="1" min="12" max="12"/>
    <col width="14" customWidth="1" min="13" max="13"/>
    <col width="16" customWidth="1" min="14" max="14"/>
    <col width="18" customWidth="1" min="15" max="15"/>
    <col width="18" customWidth="1" min="16" max="16"/>
    <col width="30" customWidth="1" min="17" max="17"/>
  </cols>
  <sheetData>
    <row r="1" ht="28" customHeight="1">
      <c r="A1" s="1" t="inlineStr">
        <is>
          <t>Tableau de suivi des délais de paiement</t>
        </is>
      </c>
    </row>
    <row r="2"/>
    <row r="3">
      <c r="A3" s="2" t="inlineStr">
        <is>
          <t>Date d'analyse</t>
        </is>
      </c>
      <c r="B3" s="3">
        <f>'Synthèse'!$B$3</f>
        <v/>
      </c>
    </row>
    <row r="4">
      <c r="A4" s="4" t="inlineStr">
        <is>
          <t>Les cellules jaunes sont à saisir. Les colonnes calculées se mettent à jour selon la date d'analyse.</t>
        </is>
      </c>
    </row>
    <row r="5"/>
    <row r="6" ht="38" customHeight="1">
      <c r="A6" s="5" t="inlineStr">
        <is>
          <t>N° facture</t>
        </is>
      </c>
      <c r="B6" s="5" t="inlineStr">
        <is>
          <t>Client</t>
        </is>
      </c>
      <c r="C6" s="5" t="inlineStr">
        <is>
          <t>Ville</t>
        </is>
      </c>
      <c r="D6" s="5" t="inlineStr">
        <is>
          <t>SIRET</t>
        </is>
      </c>
      <c r="E6" s="5" t="inlineStr">
        <is>
          <t>Date de facture</t>
        </is>
      </c>
      <c r="F6" s="5" t="inlineStr">
        <is>
          <t>Montant HT</t>
        </is>
      </c>
      <c r="G6" s="5" t="inlineStr">
        <is>
          <t>Taux de TVA</t>
        </is>
      </c>
      <c r="H6" s="5" t="inlineStr">
        <is>
          <t>Montant TTC</t>
        </is>
      </c>
      <c r="I6" s="5" t="inlineStr">
        <is>
          <t>Conditions de paiement</t>
        </is>
      </c>
      <c r="J6" s="5" t="inlineStr">
        <is>
          <t>Délai contractuel (jours)</t>
        </is>
      </c>
      <c r="K6" s="5" t="inlineStr">
        <is>
          <t>Date d'échéance</t>
        </is>
      </c>
      <c r="L6" s="5" t="inlineStr">
        <is>
          <t>Date de règlement</t>
        </is>
      </c>
      <c r="M6" s="5" t="inlineStr">
        <is>
          <t>Statut</t>
        </is>
      </c>
      <c r="N6" s="5" t="inlineStr">
        <is>
          <t>Jours de retard</t>
        </is>
      </c>
      <c r="O6" s="5" t="inlineStr">
        <is>
          <t>Montant restant dû</t>
        </is>
      </c>
      <c r="P6" s="5" t="inlineStr">
        <is>
          <t>Relance à effectuer</t>
        </is>
      </c>
      <c r="Q6" s="5" t="inlineStr">
        <is>
          <t>Commentaires</t>
        </is>
      </c>
    </row>
    <row r="7">
      <c r="A7" s="6" t="inlineStr">
        <is>
          <t>FAC-2026-001</t>
        </is>
      </c>
      <c r="B7" s="7" t="inlineStr">
        <is>
          <t>Camille Martin</t>
        </is>
      </c>
      <c r="C7" s="7" t="inlineStr">
        <is>
          <t>Paris</t>
        </is>
      </c>
      <c r="D7" s="8" t="inlineStr">
        <is>
          <t>55210055400013</t>
        </is>
      </c>
      <c r="E7" s="9" t="n">
        <v>46030</v>
      </c>
      <c r="F7" s="10" t="n">
        <v>1250</v>
      </c>
      <c r="G7" s="11" t="n">
        <v>0.2</v>
      </c>
      <c r="H7" s="12">
        <f>IF(A7="","",IF(OR(F7="",G7=""),"",IFERROR(F7*(1+G7),0)))</f>
        <v/>
      </c>
      <c r="I7" s="7" t="inlineStr">
        <is>
          <t>30 jours</t>
        </is>
      </c>
      <c r="J7" s="13">
        <f>IF(A7="","",IF(I7="","",IFERROR(VLOOKUP(I7,'Paramètres'!$A$7:$B$11,2,FALSE),0)))</f>
        <v/>
      </c>
      <c r="K7" s="14">
        <f>IF(A7="","",IF(OR(E7="",J7=""),"",E7+J7))</f>
        <v/>
      </c>
      <c r="L7" s="9" t="n">
        <v>46056</v>
      </c>
      <c r="M7" s="15">
        <f>IF(A7="","",IF(K7="","",IF(L7&lt;&gt;"","Réglée",IF('Synthèse'!$B$3&gt;K7,"En retard","À échéance"))))</f>
        <v/>
      </c>
      <c r="N7" s="13">
        <f>IF(A7="","",IF(K7="","",IF(L7&lt;&gt;"",MAX(0,L7-K7),MAX(0,'Synthèse'!$B$3-K7))))</f>
        <v/>
      </c>
      <c r="O7" s="12">
        <f>IF(A7="","",IF(H7="","",IF(L7="",H7,0)))</f>
        <v/>
      </c>
      <c r="P7" s="15">
        <f>IF(A7="","",IF(M7="","",IF(AND(M7="En retard",O7&gt;0),"Oui","Non")))</f>
        <v/>
      </c>
      <c r="Q7" s="7" t="inlineStr">
        <is>
          <t>Règlement reçu par virement.</t>
        </is>
      </c>
    </row>
    <row r="8">
      <c r="A8" s="6" t="inlineStr">
        <is>
          <t>FAC-2026-002</t>
        </is>
      </c>
      <c r="B8" s="7" t="inlineStr">
        <is>
          <t>Julien Dubois</t>
        </is>
      </c>
      <c r="C8" s="7" t="inlineStr">
        <is>
          <t>Lyon</t>
        </is>
      </c>
      <c r="D8" s="8" t="inlineStr">
        <is>
          <t>80145678900022</t>
        </is>
      </c>
      <c r="E8" s="9" t="n">
        <v>46093</v>
      </c>
      <c r="F8" s="10" t="n">
        <v>6400</v>
      </c>
      <c r="G8" s="11" t="n">
        <v>0.2</v>
      </c>
      <c r="H8" s="16">
        <f>IF(A8="","",IF(OR(F8="",G8=""),"",IFERROR(F8*(1+G8),0)))</f>
        <v/>
      </c>
      <c r="I8" s="7" t="inlineStr">
        <is>
          <t>45 jours</t>
        </is>
      </c>
      <c r="J8" s="17">
        <f>IF(A8="","",IF(I8="","",IFERROR(VLOOKUP(I8,'Paramètres'!$A$7:$B$11,2,FALSE),0)))</f>
        <v/>
      </c>
      <c r="K8" s="18">
        <f>IF(A8="","",IF(OR(E8="",J8=""),"",E8+J8))</f>
        <v/>
      </c>
      <c r="L8" s="9" t="n">
        <v>46142</v>
      </c>
      <c r="M8" s="19">
        <f>IF(A8="","",IF(K8="","",IF(L8&lt;&gt;"","Réglée",IF('Synthèse'!$B$3&gt;K8,"En retard","À échéance"))))</f>
        <v/>
      </c>
      <c r="N8" s="17">
        <f>IF(A8="","",IF(K8="","",IF(L8&lt;&gt;"",MAX(0,L8-K8),MAX(0,'Synthèse'!$B$3-K8))))</f>
        <v/>
      </c>
      <c r="O8" s="16">
        <f>IF(A8="","",IF(H8="","",IF(L8="",H8,0)))</f>
        <v/>
      </c>
      <c r="P8" s="19">
        <f>IF(A8="","",IF(M8="","",IF(AND(M8="En retard",O8&gt;0),"Oui","Non")))</f>
        <v/>
      </c>
      <c r="Q8" s="7" t="inlineStr">
        <is>
          <t>Règlement complet après relance préventive.</t>
        </is>
      </c>
    </row>
    <row r="9">
      <c r="A9" s="6" t="inlineStr">
        <is>
          <t>FAC-2026-003</t>
        </is>
      </c>
      <c r="B9" s="7" t="inlineStr">
        <is>
          <t>Léa Bernard</t>
        </is>
      </c>
      <c r="C9" s="7" t="inlineStr">
        <is>
          <t>Marseille</t>
        </is>
      </c>
      <c r="D9" s="8" t="inlineStr">
        <is>
          <t>41785296300031</t>
        </is>
      </c>
      <c r="E9" s="9" t="n">
        <v>46132</v>
      </c>
      <c r="F9" s="10" t="n">
        <v>1800</v>
      </c>
      <c r="G9" s="11" t="n">
        <v>0.1</v>
      </c>
      <c r="H9" s="12">
        <f>IF(A9="","",IF(OR(F9="",G9=""),"",IFERROR(F9*(1+G9),0)))</f>
        <v/>
      </c>
      <c r="I9" s="7" t="inlineStr">
        <is>
          <t>Comptant</t>
        </is>
      </c>
      <c r="J9" s="13">
        <f>IF(A9="","",IF(I9="","",IFERROR(VLOOKUP(I9,'Paramètres'!$A$7:$B$11,2,FALSE),0)))</f>
        <v/>
      </c>
      <c r="K9" s="14">
        <f>IF(A9="","",IF(OR(E9="",J9=""),"",E9+J9))</f>
        <v/>
      </c>
      <c r="L9" s="9" t="n">
        <v>46134</v>
      </c>
      <c r="M9" s="15">
        <f>IF(A9="","",IF(K9="","",IF(L9&lt;&gt;"","Réglée",IF('Synthèse'!$B$3&gt;K9,"En retard","À échéance"))))</f>
        <v/>
      </c>
      <c r="N9" s="13">
        <f>IF(A9="","",IF(K9="","",IF(L9&lt;&gt;"",MAX(0,L9-K9),MAX(0,'Synthèse'!$B$3-K9))))</f>
        <v/>
      </c>
      <c r="O9" s="12">
        <f>IF(A9="","",IF(H9="","",IF(L9="",H9,0)))</f>
        <v/>
      </c>
      <c r="P9" s="15">
        <f>IF(A9="","",IF(M9="","",IF(AND(M9="En retard",O9&gt;0),"Oui","Non")))</f>
        <v/>
      </c>
      <c r="Q9" s="7" t="inlineStr">
        <is>
          <t>Paiement comptant confirmé.</t>
        </is>
      </c>
    </row>
    <row r="10">
      <c r="A10" s="6" t="inlineStr">
        <is>
          <t>FAC-2026-004</t>
        </is>
      </c>
      <c r="B10" s="7" t="inlineStr">
        <is>
          <t>Thomas Morel</t>
        </is>
      </c>
      <c r="C10" s="7" t="inlineStr">
        <is>
          <t>Toulouse</t>
        </is>
      </c>
      <c r="D10" s="8" t="inlineStr">
        <is>
          <t>33456789100048</t>
        </is>
      </c>
      <c r="E10" s="9" t="n">
        <v>46170</v>
      </c>
      <c r="F10" s="10" t="n">
        <v>12000</v>
      </c>
      <c r="G10" s="11" t="n">
        <v>0.2</v>
      </c>
      <c r="H10" s="16">
        <f>IF(A10="","",IF(OR(F10="",G10=""),"",IFERROR(F10*(1+G10),0)))</f>
        <v/>
      </c>
      <c r="I10" s="7" t="inlineStr">
        <is>
          <t>60 jours</t>
        </is>
      </c>
      <c r="J10" s="17">
        <f>IF(A10="","",IF(I10="","",IFERROR(VLOOKUP(I10,'Paramètres'!$A$7:$B$11,2,FALSE),0)))</f>
        <v/>
      </c>
      <c r="K10" s="18">
        <f>IF(A10="","",IF(OR(E10="",J10=""),"",E10+J10))</f>
        <v/>
      </c>
      <c r="L10" s="9" t="n">
        <v>46228</v>
      </c>
      <c r="M10" s="19">
        <f>IF(A10="","",IF(K10="","",IF(L10&lt;&gt;"","Réglée",IF('Synthèse'!$B$3&gt;K10,"En retard","À échéance"))))</f>
        <v/>
      </c>
      <c r="N10" s="17">
        <f>IF(A10="","",IF(K10="","",IF(L10&lt;&gt;"",MAX(0,L10-K10),MAX(0,'Synthèse'!$B$3-K10))))</f>
        <v/>
      </c>
      <c r="O10" s="16">
        <f>IF(A10="","",IF(H10="","",IF(L10="",H10,0)))</f>
        <v/>
      </c>
      <c r="P10" s="19">
        <f>IF(A10="","",IF(M10="","",IF(AND(M10="En retard",O10&gt;0),"Oui","Non")))</f>
        <v/>
      </c>
      <c r="Q10" s="7" t="inlineStr">
        <is>
          <t>Virement bancaire reçu.</t>
        </is>
      </c>
    </row>
    <row r="11">
      <c r="A11" s="6" t="inlineStr">
        <is>
          <t>FAC-2026-005</t>
        </is>
      </c>
      <c r="B11" s="7" t="inlineStr">
        <is>
          <t>Chloé Petit</t>
        </is>
      </c>
      <c r="C11" s="7" t="inlineStr">
        <is>
          <t>Bordeaux</t>
        </is>
      </c>
      <c r="D11" s="8" t="inlineStr">
        <is>
          <t>52987416300056</t>
        </is>
      </c>
      <c r="E11" s="9" t="n">
        <v>46188</v>
      </c>
      <c r="F11" s="10" t="n">
        <v>7400</v>
      </c>
      <c r="G11" s="11" t="n">
        <v>0.2</v>
      </c>
      <c r="H11" s="12">
        <f>IF(A11="","",IF(OR(F11="",G11=""),"",IFERROR(F11*(1+G11),0)))</f>
        <v/>
      </c>
      <c r="I11" s="7" t="inlineStr">
        <is>
          <t>45 jours fin de mois</t>
        </is>
      </c>
      <c r="J11" s="13">
        <f>IF(A11="","",IF(I11="","",IFERROR(VLOOKUP(I11,'Paramètres'!$A$7:$B$11,2,FALSE),0)))</f>
        <v/>
      </c>
      <c r="K11" s="14">
        <f>IF(A11="","",IF(OR(E11="",J11=""),"",E11+J11))</f>
        <v/>
      </c>
      <c r="L11" s="9" t="n">
        <v>46252</v>
      </c>
      <c r="M11" s="15">
        <f>IF(A11="","",IF(K11="","",IF(L11&lt;&gt;"","Réglée",IF('Synthèse'!$B$3&gt;K11,"En retard","À échéance"))))</f>
        <v/>
      </c>
      <c r="N11" s="13">
        <f>IF(A11="","",IF(K11="","",IF(L11&lt;&gt;"",MAX(0,L11-K11),MAX(0,'Synthèse'!$B$3-K11))))</f>
        <v/>
      </c>
      <c r="O11" s="12">
        <f>IF(A11="","",IF(H11="","",IF(L11="",H11,0)))</f>
        <v/>
      </c>
      <c r="P11" s="15">
        <f>IF(A11="","",IF(M11="","",IF(AND(M11="En retard",O11&gt;0),"Oui","Non")))</f>
        <v/>
      </c>
      <c r="Q11" s="7" t="inlineStr">
        <is>
          <t>Règlement reçu avec léger décalage.</t>
        </is>
      </c>
    </row>
    <row r="12">
      <c r="A12" s="6" t="inlineStr">
        <is>
          <t>FAC-2026-006</t>
        </is>
      </c>
      <c r="B12" s="7" t="inlineStr">
        <is>
          <t>Nicolas Robert</t>
        </is>
      </c>
      <c r="C12" s="7" t="inlineStr">
        <is>
          <t>Lille</t>
        </is>
      </c>
      <c r="D12" s="8" t="inlineStr">
        <is>
          <t>61234578900064</t>
        </is>
      </c>
      <c r="E12" s="9" t="n">
        <v>46203</v>
      </c>
      <c r="F12" s="10" t="n">
        <v>9800</v>
      </c>
      <c r="G12" s="11" t="n">
        <v>0.2</v>
      </c>
      <c r="H12" s="16">
        <f>IF(A12="","",IF(OR(F12="",G12=""),"",IFERROR(F12*(1+G12),0)))</f>
        <v/>
      </c>
      <c r="I12" s="7" t="inlineStr">
        <is>
          <t>30 jours</t>
        </is>
      </c>
      <c r="J12" s="17">
        <f>IF(A12="","",IF(I12="","",IFERROR(VLOOKUP(I12,'Paramètres'!$A$7:$B$11,2,FALSE),0)))</f>
        <v/>
      </c>
      <c r="K12" s="18">
        <f>IF(A12="","",IF(OR(E12="",J12=""),"",E12+J12))</f>
        <v/>
      </c>
      <c r="L12" s="9" t="n"/>
      <c r="M12" s="19">
        <f>IF(A12="","",IF(K12="","",IF(L12&lt;&gt;"","Réglée",IF('Synthèse'!$B$3&gt;K12,"En retard","À échéance"))))</f>
        <v/>
      </c>
      <c r="N12" s="17">
        <f>IF(A12="","",IF(K12="","",IF(L12&lt;&gt;"",MAX(0,L12-K12),MAX(0,'Synthèse'!$B$3-K12))))</f>
        <v/>
      </c>
      <c r="O12" s="16">
        <f>IF(A12="","",IF(H12="","",IF(L12="",H12,0)))</f>
        <v/>
      </c>
      <c r="P12" s="19">
        <f>IF(A12="","",IF(M12="","",IF(AND(M12="En retard",O12&gt;0),"Oui","Non")))</f>
        <v/>
      </c>
      <c r="Q12" s="7" t="inlineStr">
        <is>
          <t>Relance téléphonique à programmer.</t>
        </is>
      </c>
    </row>
    <row r="13">
      <c r="A13" s="6" t="inlineStr">
        <is>
          <t>FAC-2026-007</t>
        </is>
      </c>
      <c r="B13" s="7" t="inlineStr">
        <is>
          <t>Manon Girard</t>
        </is>
      </c>
      <c r="C13" s="7" t="inlineStr">
        <is>
          <t>Nantes</t>
        </is>
      </c>
      <c r="D13" s="8" t="inlineStr">
        <is>
          <t>70894561200072</t>
        </is>
      </c>
      <c r="E13" s="9" t="n">
        <v>46213</v>
      </c>
      <c r="F13" s="10" t="n">
        <v>4200</v>
      </c>
      <c r="G13" s="11" t="n">
        <v>0.1</v>
      </c>
      <c r="H13" s="12">
        <f>IF(A13="","",IF(OR(F13="",G13=""),"",IFERROR(F13*(1+G13),0)))</f>
        <v/>
      </c>
      <c r="I13" s="7" t="inlineStr">
        <is>
          <t>45 jours</t>
        </is>
      </c>
      <c r="J13" s="13">
        <f>IF(A13="","",IF(I13="","",IFERROR(VLOOKUP(I13,'Paramètres'!$A$7:$B$11,2,FALSE),0)))</f>
        <v/>
      </c>
      <c r="K13" s="14">
        <f>IF(A13="","",IF(OR(E13="",J13=""),"",E13+J13))</f>
        <v/>
      </c>
      <c r="L13" s="9" t="n"/>
      <c r="M13" s="15">
        <f>IF(A13="","",IF(K13="","",IF(L13&lt;&gt;"","Réglée",IF('Synthèse'!$B$3&gt;K13,"En retard","À échéance"))))</f>
        <v/>
      </c>
      <c r="N13" s="13">
        <f>IF(A13="","",IF(K13="","",IF(L13&lt;&gt;"",MAX(0,L13-K13),MAX(0,'Synthèse'!$B$3-K13))))</f>
        <v/>
      </c>
      <c r="O13" s="12">
        <f>IF(A13="","",IF(H13="","",IF(L13="",H13,0)))</f>
        <v/>
      </c>
      <c r="P13" s="15">
        <f>IF(A13="","",IF(M13="","",IF(AND(M13="En retard",O13&gt;0),"Oui","Non")))</f>
        <v/>
      </c>
      <c r="Q13" s="7" t="inlineStr">
        <is>
          <t>Courriel de relance à envoyer.</t>
        </is>
      </c>
    </row>
    <row r="14">
      <c r="A14" s="6" t="inlineStr">
        <is>
          <t>FAC-2026-008</t>
        </is>
      </c>
      <c r="B14" s="7" t="inlineStr">
        <is>
          <t>Antoine Lefèvre</t>
        </is>
      </c>
      <c r="C14" s="7" t="inlineStr">
        <is>
          <t>Strasbourg</t>
        </is>
      </c>
      <c r="D14" s="8" t="inlineStr">
        <is>
          <t>82345617900089</t>
        </is>
      </c>
      <c r="E14" s="9" t="n">
        <v>46228</v>
      </c>
      <c r="F14" s="10" t="n">
        <v>15000</v>
      </c>
      <c r="G14" s="11" t="n">
        <v>0.2</v>
      </c>
      <c r="H14" s="16">
        <f>IF(A14="","",IF(OR(F14="",G14=""),"",IFERROR(F14*(1+G14),0)))</f>
        <v/>
      </c>
      <c r="I14" s="7" t="inlineStr">
        <is>
          <t>30 jours</t>
        </is>
      </c>
      <c r="J14" s="17">
        <f>IF(A14="","",IF(I14="","",IFERROR(VLOOKUP(I14,'Paramètres'!$A$7:$B$11,2,FALSE),0)))</f>
        <v/>
      </c>
      <c r="K14" s="18">
        <f>IF(A14="","",IF(OR(E14="",J14=""),"",E14+J14))</f>
        <v/>
      </c>
      <c r="L14" s="9" t="n"/>
      <c r="M14" s="19">
        <f>IF(A14="","",IF(K14="","",IF(L14&lt;&gt;"","Réglée",IF('Synthèse'!$B$3&gt;K14,"En retard","À échéance"))))</f>
        <v/>
      </c>
      <c r="N14" s="17">
        <f>IF(A14="","",IF(K14="","",IF(L14&lt;&gt;"",MAX(0,L14-K14),MAX(0,'Synthèse'!$B$3-K14))))</f>
        <v/>
      </c>
      <c r="O14" s="16">
        <f>IF(A14="","",IF(H14="","",IF(L14="",H14,0)))</f>
        <v/>
      </c>
      <c r="P14" s="19">
        <f>IF(A14="","",IF(M14="","",IF(AND(M14="En retard",O14&gt;0),"Oui","Non")))</f>
        <v/>
      </c>
      <c r="Q14" s="7" t="inlineStr">
        <is>
          <t>Litige annoncé, vérifier le dossier.</t>
        </is>
      </c>
    </row>
    <row r="15">
      <c r="A15" s="6" t="inlineStr">
        <is>
          <t>FAC-2026-009</t>
        </is>
      </c>
      <c r="B15" s="7" t="inlineStr">
        <is>
          <t>Sarah Garnier</t>
        </is>
      </c>
      <c r="C15" s="7" t="inlineStr">
        <is>
          <t>Rennes</t>
        </is>
      </c>
      <c r="D15" s="8" t="inlineStr">
        <is>
          <t>91456723800097</t>
        </is>
      </c>
      <c r="E15" s="9" t="n">
        <v>46246</v>
      </c>
      <c r="F15" s="10" t="n">
        <v>5300</v>
      </c>
      <c r="G15" s="11" t="n">
        <v>0.2</v>
      </c>
      <c r="H15" s="12">
        <f>IF(A15="","",IF(OR(F15="",G15=""),"",IFERROR(F15*(1+G15),0)))</f>
        <v/>
      </c>
      <c r="I15" s="7" t="inlineStr">
        <is>
          <t>30 jours</t>
        </is>
      </c>
      <c r="J15" s="13">
        <f>IF(A15="","",IF(I15="","",IFERROR(VLOOKUP(I15,'Paramètres'!$A$7:$B$11,2,FALSE),0)))</f>
        <v/>
      </c>
      <c r="K15" s="14">
        <f>IF(A15="","",IF(OR(E15="",J15=""),"",E15+J15))</f>
        <v/>
      </c>
      <c r="L15" s="9" t="n"/>
      <c r="M15" s="15">
        <f>IF(A15="","",IF(K15="","",IF(L15&lt;&gt;"","Réglée",IF('Synthèse'!$B$3&gt;K15,"En retard","À échéance"))))</f>
        <v/>
      </c>
      <c r="N15" s="13">
        <f>IF(A15="","",IF(K15="","",IF(L15&lt;&gt;"",MAX(0,L15-K15),MAX(0,'Synthèse'!$B$3-K15))))</f>
        <v/>
      </c>
      <c r="O15" s="12">
        <f>IF(A15="","",IF(H15="","",IF(L15="",H15,0)))</f>
        <v/>
      </c>
      <c r="P15" s="15">
        <f>IF(A15="","",IF(M15="","",IF(AND(M15="En retard",O15&gt;0),"Oui","Non")))</f>
        <v/>
      </c>
      <c r="Q15" s="7" t="inlineStr">
        <is>
          <t>Échéance prochaine, suivi préventif.</t>
        </is>
      </c>
    </row>
    <row r="16">
      <c r="A16" s="6" t="inlineStr">
        <is>
          <t>FAC-2026-010</t>
        </is>
      </c>
      <c r="B16" s="7" t="inlineStr">
        <is>
          <t>Maxime Laurent</t>
        </is>
      </c>
      <c r="C16" s="7" t="inlineStr">
        <is>
          <t>Montpellier</t>
        </is>
      </c>
      <c r="D16" s="8" t="inlineStr">
        <is>
          <t>43678912500105</t>
        </is>
      </c>
      <c r="E16" s="9" t="n">
        <v>46262</v>
      </c>
      <c r="F16" s="10" t="n">
        <v>1100</v>
      </c>
      <c r="G16" s="11" t="n">
        <v>0.2</v>
      </c>
      <c r="H16" s="16">
        <f>IF(A16="","",IF(OR(F16="",G16=""),"",IFERROR(F16*(1+G16),0)))</f>
        <v/>
      </c>
      <c r="I16" s="7" t="inlineStr">
        <is>
          <t>30 jours</t>
        </is>
      </c>
      <c r="J16" s="17">
        <f>IF(A16="","",IF(I16="","",IFERROR(VLOOKUP(I16,'Paramètres'!$A$7:$B$11,2,FALSE),0)))</f>
        <v/>
      </c>
      <c r="K16" s="18">
        <f>IF(A16="","",IF(OR(E16="",J16=""),"",E16+J16))</f>
        <v/>
      </c>
      <c r="L16" s="9" t="n"/>
      <c r="M16" s="19">
        <f>IF(A16="","",IF(K16="","",IF(L16&lt;&gt;"","Réglée",IF('Synthèse'!$B$3&gt;K16,"En retard","À échéance"))))</f>
        <v/>
      </c>
      <c r="N16" s="17">
        <f>IF(A16="","",IF(K16="","",IF(L16&lt;&gt;"",MAX(0,L16-K16),MAX(0,'Synthèse'!$B$3-K16))))</f>
        <v/>
      </c>
      <c r="O16" s="16">
        <f>IF(A16="","",IF(H16="","",IF(L16="",H16,0)))</f>
        <v/>
      </c>
      <c r="P16" s="19">
        <f>IF(A16="","",IF(M16="","",IF(AND(M16="En retard",O16&gt;0),"Oui","Non")))</f>
        <v/>
      </c>
      <c r="Q16" s="7" t="inlineStr">
        <is>
          <t>Facture transmise au client.</t>
        </is>
      </c>
    </row>
    <row r="17">
      <c r="A17" s="6" t="n"/>
      <c r="B17" s="7" t="n"/>
      <c r="C17" s="7" t="n"/>
      <c r="D17" s="8" t="n"/>
      <c r="E17" s="9" t="n"/>
      <c r="F17" s="10" t="n"/>
      <c r="G17" s="11" t="n"/>
      <c r="H17" s="12">
        <f>IF(A17="","",IF(OR(F17="",G17=""),"",IFERROR(F17*(1+G17),0)))</f>
        <v/>
      </c>
      <c r="I17" s="7" t="n"/>
      <c r="J17" s="13">
        <f>IF(A17="","",IF(I17="","",IFERROR(VLOOKUP(I17,'Paramètres'!$A$7:$B$11,2,FALSE),0)))</f>
        <v/>
      </c>
      <c r="K17" s="14">
        <f>IF(A17="","",IF(OR(E17="",J17=""),"",E17+J17))</f>
        <v/>
      </c>
      <c r="L17" s="9" t="n"/>
      <c r="M17" s="15">
        <f>IF(A17="","",IF(K17="","",IF(L17&lt;&gt;"","Réglée",IF('Synthèse'!$B$3&gt;K17,"En retard","À échéance"))))</f>
        <v/>
      </c>
      <c r="N17" s="13">
        <f>IF(A17="","",IF(K17="","",IF(L17&lt;&gt;"",MAX(0,L17-K17),MAX(0,'Synthèse'!$B$3-K17))))</f>
        <v/>
      </c>
      <c r="O17" s="12">
        <f>IF(A17="","",IF(H17="","",IF(L17="",H17,0)))</f>
        <v/>
      </c>
      <c r="P17" s="15">
        <f>IF(A17="","",IF(M17="","",IF(AND(M17="En retard",O17&gt;0),"Oui","Non")))</f>
        <v/>
      </c>
      <c r="Q17" s="7" t="n"/>
    </row>
    <row r="18">
      <c r="A18" s="6" t="n"/>
      <c r="B18" s="7" t="n"/>
      <c r="C18" s="7" t="n"/>
      <c r="D18" s="8" t="n"/>
      <c r="E18" s="9" t="n"/>
      <c r="F18" s="10" t="n"/>
      <c r="G18" s="11" t="n"/>
      <c r="H18" s="16">
        <f>IF(A18="","",IF(OR(F18="",G18=""),"",IFERROR(F18*(1+G18),0)))</f>
        <v/>
      </c>
      <c r="I18" s="7" t="n"/>
      <c r="J18" s="17">
        <f>IF(A18="","",IF(I18="","",IFERROR(VLOOKUP(I18,'Paramètres'!$A$7:$B$11,2,FALSE),0)))</f>
        <v/>
      </c>
      <c r="K18" s="18">
        <f>IF(A18="","",IF(OR(E18="",J18=""),"",E18+J18))</f>
        <v/>
      </c>
      <c r="L18" s="9" t="n"/>
      <c r="M18" s="19">
        <f>IF(A18="","",IF(K18="","",IF(L18&lt;&gt;"","Réglée",IF('Synthèse'!$B$3&gt;K18,"En retard","À échéance"))))</f>
        <v/>
      </c>
      <c r="N18" s="17">
        <f>IF(A18="","",IF(K18="","",IF(L18&lt;&gt;"",MAX(0,L18-K18),MAX(0,'Synthèse'!$B$3-K18))))</f>
        <v/>
      </c>
      <c r="O18" s="16">
        <f>IF(A18="","",IF(H18="","",IF(L18="",H18,0)))</f>
        <v/>
      </c>
      <c r="P18" s="19">
        <f>IF(A18="","",IF(M18="","",IF(AND(M18="En retard",O18&gt;0),"Oui","Non")))</f>
        <v/>
      </c>
      <c r="Q18" s="7" t="n"/>
    </row>
    <row r="19">
      <c r="A19" s="6" t="n"/>
      <c r="B19" s="7" t="n"/>
      <c r="C19" s="7" t="n"/>
      <c r="D19" s="8" t="n"/>
      <c r="E19" s="9" t="n"/>
      <c r="F19" s="10" t="n"/>
      <c r="G19" s="11" t="n"/>
      <c r="H19" s="12">
        <f>IF(A19="","",IF(OR(F19="",G19=""),"",IFERROR(F19*(1+G19),0)))</f>
        <v/>
      </c>
      <c r="I19" s="7" t="n"/>
      <c r="J19" s="13">
        <f>IF(A19="","",IF(I19="","",IFERROR(VLOOKUP(I19,'Paramètres'!$A$7:$B$11,2,FALSE),0)))</f>
        <v/>
      </c>
      <c r="K19" s="14">
        <f>IF(A19="","",IF(OR(E19="",J19=""),"",E19+J19))</f>
        <v/>
      </c>
      <c r="L19" s="9" t="n"/>
      <c r="M19" s="15">
        <f>IF(A19="","",IF(K19="","",IF(L19&lt;&gt;"","Réglée",IF('Synthèse'!$B$3&gt;K19,"En retard","À échéance"))))</f>
        <v/>
      </c>
      <c r="N19" s="13">
        <f>IF(A19="","",IF(K19="","",IF(L19&lt;&gt;"",MAX(0,L19-K19),MAX(0,'Synthèse'!$B$3-K19))))</f>
        <v/>
      </c>
      <c r="O19" s="12">
        <f>IF(A19="","",IF(H19="","",IF(L19="",H19,0)))</f>
        <v/>
      </c>
      <c r="P19" s="15">
        <f>IF(A19="","",IF(M19="","",IF(AND(M19="En retard",O19&gt;0),"Oui","Non")))</f>
        <v/>
      </c>
      <c r="Q19" s="7" t="n"/>
    </row>
    <row r="20">
      <c r="A20" s="6" t="n"/>
      <c r="B20" s="7" t="n"/>
      <c r="C20" s="7" t="n"/>
      <c r="D20" s="8" t="n"/>
      <c r="E20" s="9" t="n"/>
      <c r="F20" s="10" t="n"/>
      <c r="G20" s="11" t="n"/>
      <c r="H20" s="16">
        <f>IF(A20="","",IF(OR(F20="",G20=""),"",IFERROR(F20*(1+G20),0)))</f>
        <v/>
      </c>
      <c r="I20" s="7" t="n"/>
      <c r="J20" s="17">
        <f>IF(A20="","",IF(I20="","",IFERROR(VLOOKUP(I20,'Paramètres'!$A$7:$B$11,2,FALSE),0)))</f>
        <v/>
      </c>
      <c r="K20" s="18">
        <f>IF(A20="","",IF(OR(E20="",J20=""),"",E20+J20))</f>
        <v/>
      </c>
      <c r="L20" s="9" t="n"/>
      <c r="M20" s="19">
        <f>IF(A20="","",IF(K20="","",IF(L20&lt;&gt;"","Réglée",IF('Synthèse'!$B$3&gt;K20,"En retard","À échéance"))))</f>
        <v/>
      </c>
      <c r="N20" s="17">
        <f>IF(A20="","",IF(K20="","",IF(L20&lt;&gt;"",MAX(0,L20-K20),MAX(0,'Synthèse'!$B$3-K20))))</f>
        <v/>
      </c>
      <c r="O20" s="16">
        <f>IF(A20="","",IF(H20="","",IF(L20="",H20,0)))</f>
        <v/>
      </c>
      <c r="P20" s="19">
        <f>IF(A20="","",IF(M20="","",IF(AND(M20="En retard",O20&gt;0),"Oui","Non")))</f>
        <v/>
      </c>
      <c r="Q20" s="7" t="n"/>
    </row>
    <row r="21">
      <c r="A21" s="6" t="n"/>
      <c r="B21" s="7" t="n"/>
      <c r="C21" s="7" t="n"/>
      <c r="D21" s="8" t="n"/>
      <c r="E21" s="9" t="n"/>
      <c r="F21" s="10" t="n"/>
      <c r="G21" s="11" t="n"/>
      <c r="H21" s="12">
        <f>IF(A21="","",IF(OR(F21="",G21=""),"",IFERROR(F21*(1+G21),0)))</f>
        <v/>
      </c>
      <c r="I21" s="7" t="n"/>
      <c r="J21" s="13">
        <f>IF(A21="","",IF(I21="","",IFERROR(VLOOKUP(I21,'Paramètres'!$A$7:$B$11,2,FALSE),0)))</f>
        <v/>
      </c>
      <c r="K21" s="14">
        <f>IF(A21="","",IF(OR(E21="",J21=""),"",E21+J21))</f>
        <v/>
      </c>
      <c r="L21" s="9" t="n"/>
      <c r="M21" s="15">
        <f>IF(A21="","",IF(K21="","",IF(L21&lt;&gt;"","Réglée",IF('Synthèse'!$B$3&gt;K21,"En retard","À échéance"))))</f>
        <v/>
      </c>
      <c r="N21" s="13">
        <f>IF(A21="","",IF(K21="","",IF(L21&lt;&gt;"",MAX(0,L21-K21),MAX(0,'Synthèse'!$B$3-K21))))</f>
        <v/>
      </c>
      <c r="O21" s="12">
        <f>IF(A21="","",IF(H21="","",IF(L21="",H21,0)))</f>
        <v/>
      </c>
      <c r="P21" s="15">
        <f>IF(A21="","",IF(M21="","",IF(AND(M21="En retard",O21&gt;0),"Oui","Non")))</f>
        <v/>
      </c>
      <c r="Q21" s="7" t="n"/>
    </row>
    <row r="22">
      <c r="A22" s="6" t="n"/>
      <c r="B22" s="7" t="n"/>
      <c r="C22" s="7" t="n"/>
      <c r="D22" s="8" t="n"/>
      <c r="E22" s="9" t="n"/>
      <c r="F22" s="10" t="n"/>
      <c r="G22" s="11" t="n"/>
      <c r="H22" s="16">
        <f>IF(A22="","",IF(OR(F22="",G22=""),"",IFERROR(F22*(1+G22),0)))</f>
        <v/>
      </c>
      <c r="I22" s="7" t="n"/>
      <c r="J22" s="17">
        <f>IF(A22="","",IF(I22="","",IFERROR(VLOOKUP(I22,'Paramètres'!$A$7:$B$11,2,FALSE),0)))</f>
        <v/>
      </c>
      <c r="K22" s="18">
        <f>IF(A22="","",IF(OR(E22="",J22=""),"",E22+J22))</f>
        <v/>
      </c>
      <c r="L22" s="9" t="n"/>
      <c r="M22" s="19">
        <f>IF(A22="","",IF(K22="","",IF(L22&lt;&gt;"","Réglée",IF('Synthèse'!$B$3&gt;K22,"En retard","À échéance"))))</f>
        <v/>
      </c>
      <c r="N22" s="17">
        <f>IF(A22="","",IF(K22="","",IF(L22&lt;&gt;"",MAX(0,L22-K22),MAX(0,'Synthèse'!$B$3-K22))))</f>
        <v/>
      </c>
      <c r="O22" s="16">
        <f>IF(A22="","",IF(H22="","",IF(L22="",H22,0)))</f>
        <v/>
      </c>
      <c r="P22" s="19">
        <f>IF(A22="","",IF(M22="","",IF(AND(M22="En retard",O22&gt;0),"Oui","Non")))</f>
        <v/>
      </c>
      <c r="Q22" s="7" t="n"/>
    </row>
    <row r="23">
      <c r="A23" s="6" t="n"/>
      <c r="B23" s="7" t="n"/>
      <c r="C23" s="7" t="n"/>
      <c r="D23" s="8" t="n"/>
      <c r="E23" s="9" t="n"/>
      <c r="F23" s="10" t="n"/>
      <c r="G23" s="11" t="n"/>
      <c r="H23" s="12">
        <f>IF(A23="","",IF(OR(F23="",G23=""),"",IFERROR(F23*(1+G23),0)))</f>
        <v/>
      </c>
      <c r="I23" s="7" t="n"/>
      <c r="J23" s="13">
        <f>IF(A23="","",IF(I23="","",IFERROR(VLOOKUP(I23,'Paramètres'!$A$7:$B$11,2,FALSE),0)))</f>
        <v/>
      </c>
      <c r="K23" s="14">
        <f>IF(A23="","",IF(OR(E23="",J23=""),"",E23+J23))</f>
        <v/>
      </c>
      <c r="L23" s="9" t="n"/>
      <c r="M23" s="15">
        <f>IF(A23="","",IF(K23="","",IF(L23&lt;&gt;"","Réglée",IF('Synthèse'!$B$3&gt;K23,"En retard","À échéance"))))</f>
        <v/>
      </c>
      <c r="N23" s="13">
        <f>IF(A23="","",IF(K23="","",IF(L23&lt;&gt;"",MAX(0,L23-K23),MAX(0,'Synthèse'!$B$3-K23))))</f>
        <v/>
      </c>
      <c r="O23" s="12">
        <f>IF(A23="","",IF(H23="","",IF(L23="",H23,0)))</f>
        <v/>
      </c>
      <c r="P23" s="15">
        <f>IF(A23="","",IF(M23="","",IF(AND(M23="En retard",O23&gt;0),"Oui","Non")))</f>
        <v/>
      </c>
      <c r="Q23" s="7" t="n"/>
    </row>
    <row r="24">
      <c r="A24" s="6" t="n"/>
      <c r="B24" s="7" t="n"/>
      <c r="C24" s="7" t="n"/>
      <c r="D24" s="8" t="n"/>
      <c r="E24" s="9" t="n"/>
      <c r="F24" s="10" t="n"/>
      <c r="G24" s="11" t="n"/>
      <c r="H24" s="16">
        <f>IF(A24="","",IF(OR(F24="",G24=""),"",IFERROR(F24*(1+G24),0)))</f>
        <v/>
      </c>
      <c r="I24" s="7" t="n"/>
      <c r="J24" s="17">
        <f>IF(A24="","",IF(I24="","",IFERROR(VLOOKUP(I24,'Paramètres'!$A$7:$B$11,2,FALSE),0)))</f>
        <v/>
      </c>
      <c r="K24" s="18">
        <f>IF(A24="","",IF(OR(E24="",J24=""),"",E24+J24))</f>
        <v/>
      </c>
      <c r="L24" s="9" t="n"/>
      <c r="M24" s="19">
        <f>IF(A24="","",IF(K24="","",IF(L24&lt;&gt;"","Réglée",IF('Synthèse'!$B$3&gt;K24,"En retard","À échéance"))))</f>
        <v/>
      </c>
      <c r="N24" s="17">
        <f>IF(A24="","",IF(K24="","",IF(L24&lt;&gt;"",MAX(0,L24-K24),MAX(0,'Synthèse'!$B$3-K24))))</f>
        <v/>
      </c>
      <c r="O24" s="16">
        <f>IF(A24="","",IF(H24="","",IF(L24="",H24,0)))</f>
        <v/>
      </c>
      <c r="P24" s="19">
        <f>IF(A24="","",IF(M24="","",IF(AND(M24="En retard",O24&gt;0),"Oui","Non")))</f>
        <v/>
      </c>
      <c r="Q24" s="7" t="n"/>
    </row>
    <row r="25">
      <c r="A25" s="6" t="n"/>
      <c r="B25" s="7" t="n"/>
      <c r="C25" s="7" t="n"/>
      <c r="D25" s="8" t="n"/>
      <c r="E25" s="9" t="n"/>
      <c r="F25" s="10" t="n"/>
      <c r="G25" s="11" t="n"/>
      <c r="H25" s="12">
        <f>IF(A25="","",IF(OR(F25="",G25=""),"",IFERROR(F25*(1+G25),0)))</f>
        <v/>
      </c>
      <c r="I25" s="7" t="n"/>
      <c r="J25" s="13">
        <f>IF(A25="","",IF(I25="","",IFERROR(VLOOKUP(I25,'Paramètres'!$A$7:$B$11,2,FALSE),0)))</f>
        <v/>
      </c>
      <c r="K25" s="14">
        <f>IF(A25="","",IF(OR(E25="",J25=""),"",E25+J25))</f>
        <v/>
      </c>
      <c r="L25" s="9" t="n"/>
      <c r="M25" s="15">
        <f>IF(A25="","",IF(K25="","",IF(L25&lt;&gt;"","Réglée",IF('Synthèse'!$B$3&gt;K25,"En retard","À échéance"))))</f>
        <v/>
      </c>
      <c r="N25" s="13">
        <f>IF(A25="","",IF(K25="","",IF(L25&lt;&gt;"",MAX(0,L25-K25),MAX(0,'Synthèse'!$B$3-K25))))</f>
        <v/>
      </c>
      <c r="O25" s="12">
        <f>IF(A25="","",IF(H25="","",IF(L25="",H25,0)))</f>
        <v/>
      </c>
      <c r="P25" s="15">
        <f>IF(A25="","",IF(M25="","",IF(AND(M25="En retard",O25&gt;0),"Oui","Non")))</f>
        <v/>
      </c>
      <c r="Q25" s="7" t="n"/>
    </row>
    <row r="26">
      <c r="A26" s="6" t="n"/>
      <c r="B26" s="7" t="n"/>
      <c r="C26" s="7" t="n"/>
      <c r="D26" s="8" t="n"/>
      <c r="E26" s="9" t="n"/>
      <c r="F26" s="10" t="n"/>
      <c r="G26" s="11" t="n"/>
      <c r="H26" s="16">
        <f>IF(A26="","",IF(OR(F26="",G26=""),"",IFERROR(F26*(1+G26),0)))</f>
        <v/>
      </c>
      <c r="I26" s="7" t="n"/>
      <c r="J26" s="17">
        <f>IF(A26="","",IF(I26="","",IFERROR(VLOOKUP(I26,'Paramètres'!$A$7:$B$11,2,FALSE),0)))</f>
        <v/>
      </c>
      <c r="K26" s="18">
        <f>IF(A26="","",IF(OR(E26="",J26=""),"",E26+J26))</f>
        <v/>
      </c>
      <c r="L26" s="9" t="n"/>
      <c r="M26" s="19">
        <f>IF(A26="","",IF(K26="","",IF(L26&lt;&gt;"","Réglée",IF('Synthèse'!$B$3&gt;K26,"En retard","À échéance"))))</f>
        <v/>
      </c>
      <c r="N26" s="17">
        <f>IF(A26="","",IF(K26="","",IF(L26&lt;&gt;"",MAX(0,L26-K26),MAX(0,'Synthèse'!$B$3-K26))))</f>
        <v/>
      </c>
      <c r="O26" s="16">
        <f>IF(A26="","",IF(H26="","",IF(L26="",H26,0)))</f>
        <v/>
      </c>
      <c r="P26" s="19">
        <f>IF(A26="","",IF(M26="","",IF(AND(M26="En retard",O26&gt;0),"Oui","Non")))</f>
        <v/>
      </c>
      <c r="Q26" s="7" t="n"/>
    </row>
    <row r="27">
      <c r="A27" s="6" t="n"/>
      <c r="B27" s="7" t="n"/>
      <c r="C27" s="7" t="n"/>
      <c r="D27" s="8" t="n"/>
      <c r="E27" s="9" t="n"/>
      <c r="F27" s="10" t="n"/>
      <c r="G27" s="11" t="n"/>
      <c r="H27" s="12">
        <f>IF(A27="","",IF(OR(F27="",G27=""),"",IFERROR(F27*(1+G27),0)))</f>
        <v/>
      </c>
      <c r="I27" s="7" t="n"/>
      <c r="J27" s="13">
        <f>IF(A27="","",IF(I27="","",IFERROR(VLOOKUP(I27,'Paramètres'!$A$7:$B$11,2,FALSE),0)))</f>
        <v/>
      </c>
      <c r="K27" s="14">
        <f>IF(A27="","",IF(OR(E27="",J27=""),"",E27+J27))</f>
        <v/>
      </c>
      <c r="L27" s="9" t="n"/>
      <c r="M27" s="15">
        <f>IF(A27="","",IF(K27="","",IF(L27&lt;&gt;"","Réglée",IF('Synthèse'!$B$3&gt;K27,"En retard","À échéance"))))</f>
        <v/>
      </c>
      <c r="N27" s="13">
        <f>IF(A27="","",IF(K27="","",IF(L27&lt;&gt;"",MAX(0,L27-K27),MAX(0,'Synthèse'!$B$3-K27))))</f>
        <v/>
      </c>
      <c r="O27" s="12">
        <f>IF(A27="","",IF(H27="","",IF(L27="",H27,0)))</f>
        <v/>
      </c>
      <c r="P27" s="15">
        <f>IF(A27="","",IF(M27="","",IF(AND(M27="En retard",O27&gt;0),"Oui","Non")))</f>
        <v/>
      </c>
      <c r="Q27" s="7" t="n"/>
    </row>
    <row r="28">
      <c r="A28" s="6" t="n"/>
      <c r="B28" s="7" t="n"/>
      <c r="C28" s="7" t="n"/>
      <c r="D28" s="8" t="n"/>
      <c r="E28" s="9" t="n"/>
      <c r="F28" s="10" t="n"/>
      <c r="G28" s="11" t="n"/>
      <c r="H28" s="16">
        <f>IF(A28="","",IF(OR(F28="",G28=""),"",IFERROR(F28*(1+G28),0)))</f>
        <v/>
      </c>
      <c r="I28" s="7" t="n"/>
      <c r="J28" s="17">
        <f>IF(A28="","",IF(I28="","",IFERROR(VLOOKUP(I28,'Paramètres'!$A$7:$B$11,2,FALSE),0)))</f>
        <v/>
      </c>
      <c r="K28" s="18">
        <f>IF(A28="","",IF(OR(E28="",J28=""),"",E28+J28))</f>
        <v/>
      </c>
      <c r="L28" s="9" t="n"/>
      <c r="M28" s="19">
        <f>IF(A28="","",IF(K28="","",IF(L28&lt;&gt;"","Réglée",IF('Synthèse'!$B$3&gt;K28,"En retard","À échéance"))))</f>
        <v/>
      </c>
      <c r="N28" s="17">
        <f>IF(A28="","",IF(K28="","",IF(L28&lt;&gt;"",MAX(0,L28-K28),MAX(0,'Synthèse'!$B$3-K28))))</f>
        <v/>
      </c>
      <c r="O28" s="16">
        <f>IF(A28="","",IF(H28="","",IF(L28="",H28,0)))</f>
        <v/>
      </c>
      <c r="P28" s="19">
        <f>IF(A28="","",IF(M28="","",IF(AND(M28="En retard",O28&gt;0),"Oui","Non")))</f>
        <v/>
      </c>
      <c r="Q28" s="7" t="n"/>
    </row>
    <row r="29">
      <c r="A29" s="6" t="n"/>
      <c r="B29" s="7" t="n"/>
      <c r="C29" s="7" t="n"/>
      <c r="D29" s="8" t="n"/>
      <c r="E29" s="9" t="n"/>
      <c r="F29" s="10" t="n"/>
      <c r="G29" s="11" t="n"/>
      <c r="H29" s="12">
        <f>IF(A29="","",IF(OR(F29="",G29=""),"",IFERROR(F29*(1+G29),0)))</f>
        <v/>
      </c>
      <c r="I29" s="7" t="n"/>
      <c r="J29" s="13">
        <f>IF(A29="","",IF(I29="","",IFERROR(VLOOKUP(I29,'Paramètres'!$A$7:$B$11,2,FALSE),0)))</f>
        <v/>
      </c>
      <c r="K29" s="14">
        <f>IF(A29="","",IF(OR(E29="",J29=""),"",E29+J29))</f>
        <v/>
      </c>
      <c r="L29" s="9" t="n"/>
      <c r="M29" s="15">
        <f>IF(A29="","",IF(K29="","",IF(L29&lt;&gt;"","Réglée",IF('Synthèse'!$B$3&gt;K29,"En retard","À échéance"))))</f>
        <v/>
      </c>
      <c r="N29" s="13">
        <f>IF(A29="","",IF(K29="","",IF(L29&lt;&gt;"",MAX(0,L29-K29),MAX(0,'Synthèse'!$B$3-K29))))</f>
        <v/>
      </c>
      <c r="O29" s="12">
        <f>IF(A29="","",IF(H29="","",IF(L29="",H29,0)))</f>
        <v/>
      </c>
      <c r="P29" s="15">
        <f>IF(A29="","",IF(M29="","",IF(AND(M29="En retard",O29&gt;0),"Oui","Non")))</f>
        <v/>
      </c>
      <c r="Q29" s="7" t="n"/>
    </row>
    <row r="30">
      <c r="A30" s="6" t="n"/>
      <c r="B30" s="7" t="n"/>
      <c r="C30" s="7" t="n"/>
      <c r="D30" s="8" t="n"/>
      <c r="E30" s="9" t="n"/>
      <c r="F30" s="10" t="n"/>
      <c r="G30" s="11" t="n"/>
      <c r="H30" s="16">
        <f>IF(A30="","",IF(OR(F30="",G30=""),"",IFERROR(F30*(1+G30),0)))</f>
        <v/>
      </c>
      <c r="I30" s="7" t="n"/>
      <c r="J30" s="17">
        <f>IF(A30="","",IF(I30="","",IFERROR(VLOOKUP(I30,'Paramètres'!$A$7:$B$11,2,FALSE),0)))</f>
        <v/>
      </c>
      <c r="K30" s="18">
        <f>IF(A30="","",IF(OR(E30="",J30=""),"",E30+J30))</f>
        <v/>
      </c>
      <c r="L30" s="9" t="n"/>
      <c r="M30" s="19">
        <f>IF(A30="","",IF(K30="","",IF(L30&lt;&gt;"","Réglée",IF('Synthèse'!$B$3&gt;K30,"En retard","À échéance"))))</f>
        <v/>
      </c>
      <c r="N30" s="17">
        <f>IF(A30="","",IF(K30="","",IF(L30&lt;&gt;"",MAX(0,L30-K30),MAX(0,'Synthèse'!$B$3-K30))))</f>
        <v/>
      </c>
      <c r="O30" s="16">
        <f>IF(A30="","",IF(H30="","",IF(L30="",H30,0)))</f>
        <v/>
      </c>
      <c r="P30" s="19">
        <f>IF(A30="","",IF(M30="","",IF(AND(M30="En retard",O30&gt;0),"Oui","Non")))</f>
        <v/>
      </c>
      <c r="Q30" s="7" t="n"/>
    </row>
    <row r="31">
      <c r="A31" s="6" t="n"/>
      <c r="B31" s="7" t="n"/>
      <c r="C31" s="7" t="n"/>
      <c r="D31" s="8" t="n"/>
      <c r="E31" s="9" t="n"/>
      <c r="F31" s="10" t="n"/>
      <c r="G31" s="11" t="n"/>
      <c r="H31" s="12">
        <f>IF(A31="","",IF(OR(F31="",G31=""),"",IFERROR(F31*(1+G31),0)))</f>
        <v/>
      </c>
      <c r="I31" s="7" t="n"/>
      <c r="J31" s="13">
        <f>IF(A31="","",IF(I31="","",IFERROR(VLOOKUP(I31,'Paramètres'!$A$7:$B$11,2,FALSE),0)))</f>
        <v/>
      </c>
      <c r="K31" s="14">
        <f>IF(A31="","",IF(OR(E31="",J31=""),"",E31+J31))</f>
        <v/>
      </c>
      <c r="L31" s="9" t="n"/>
      <c r="M31" s="15">
        <f>IF(A31="","",IF(K31="","",IF(L31&lt;&gt;"","Réglée",IF('Synthèse'!$B$3&gt;K31,"En retard","À échéance"))))</f>
        <v/>
      </c>
      <c r="N31" s="13">
        <f>IF(A31="","",IF(K31="","",IF(L31&lt;&gt;"",MAX(0,L31-K31),MAX(0,'Synthèse'!$B$3-K31))))</f>
        <v/>
      </c>
      <c r="O31" s="12">
        <f>IF(A31="","",IF(H31="","",IF(L31="",H31,0)))</f>
        <v/>
      </c>
      <c r="P31" s="15">
        <f>IF(A31="","",IF(M31="","",IF(AND(M31="En retard",O31&gt;0),"Oui","Non")))</f>
        <v/>
      </c>
      <c r="Q31" s="7" t="n"/>
    </row>
    <row r="32">
      <c r="A32" s="6" t="n"/>
      <c r="B32" s="7" t="n"/>
      <c r="C32" s="7" t="n"/>
      <c r="D32" s="8" t="n"/>
      <c r="E32" s="9" t="n"/>
      <c r="F32" s="10" t="n"/>
      <c r="G32" s="11" t="n"/>
      <c r="H32" s="16">
        <f>IF(A32="","",IF(OR(F32="",G32=""),"",IFERROR(F32*(1+G32),0)))</f>
        <v/>
      </c>
      <c r="I32" s="7" t="n"/>
      <c r="J32" s="17">
        <f>IF(A32="","",IF(I32="","",IFERROR(VLOOKUP(I32,'Paramètres'!$A$7:$B$11,2,FALSE),0)))</f>
        <v/>
      </c>
      <c r="K32" s="18">
        <f>IF(A32="","",IF(OR(E32="",J32=""),"",E32+J32))</f>
        <v/>
      </c>
      <c r="L32" s="9" t="n"/>
      <c r="M32" s="19">
        <f>IF(A32="","",IF(K32="","",IF(L32&lt;&gt;"","Réglée",IF('Synthèse'!$B$3&gt;K32,"En retard","À échéance"))))</f>
        <v/>
      </c>
      <c r="N32" s="17">
        <f>IF(A32="","",IF(K32="","",IF(L32&lt;&gt;"",MAX(0,L32-K32),MAX(0,'Synthèse'!$B$3-K32))))</f>
        <v/>
      </c>
      <c r="O32" s="16">
        <f>IF(A32="","",IF(H32="","",IF(L32="",H32,0)))</f>
        <v/>
      </c>
      <c r="P32" s="19">
        <f>IF(A32="","",IF(M32="","",IF(AND(M32="En retard",O32&gt;0),"Oui","Non")))</f>
        <v/>
      </c>
      <c r="Q32" s="7" t="n"/>
    </row>
    <row r="33">
      <c r="A33" s="6" t="n"/>
      <c r="B33" s="7" t="n"/>
      <c r="C33" s="7" t="n"/>
      <c r="D33" s="8" t="n"/>
      <c r="E33" s="9" t="n"/>
      <c r="F33" s="10" t="n"/>
      <c r="G33" s="11" t="n"/>
      <c r="H33" s="12">
        <f>IF(A33="","",IF(OR(F33="",G33=""),"",IFERROR(F33*(1+G33),0)))</f>
        <v/>
      </c>
      <c r="I33" s="7" t="n"/>
      <c r="J33" s="13">
        <f>IF(A33="","",IF(I33="","",IFERROR(VLOOKUP(I33,'Paramètres'!$A$7:$B$11,2,FALSE),0)))</f>
        <v/>
      </c>
      <c r="K33" s="14">
        <f>IF(A33="","",IF(OR(E33="",J33=""),"",E33+J33))</f>
        <v/>
      </c>
      <c r="L33" s="9" t="n"/>
      <c r="M33" s="15">
        <f>IF(A33="","",IF(K33="","",IF(L33&lt;&gt;"","Réglée",IF('Synthèse'!$B$3&gt;K33,"En retard","À échéance"))))</f>
        <v/>
      </c>
      <c r="N33" s="13">
        <f>IF(A33="","",IF(K33="","",IF(L33&lt;&gt;"",MAX(0,L33-K33),MAX(0,'Synthèse'!$B$3-K33))))</f>
        <v/>
      </c>
      <c r="O33" s="12">
        <f>IF(A33="","",IF(H33="","",IF(L33="",H33,0)))</f>
        <v/>
      </c>
      <c r="P33" s="15">
        <f>IF(A33="","",IF(M33="","",IF(AND(M33="En retard",O33&gt;0),"Oui","Non")))</f>
        <v/>
      </c>
      <c r="Q33" s="7" t="n"/>
    </row>
    <row r="34">
      <c r="A34" s="6" t="n"/>
      <c r="B34" s="7" t="n"/>
      <c r="C34" s="7" t="n"/>
      <c r="D34" s="8" t="n"/>
      <c r="E34" s="9" t="n"/>
      <c r="F34" s="10" t="n"/>
      <c r="G34" s="11" t="n"/>
      <c r="H34" s="16">
        <f>IF(A34="","",IF(OR(F34="",G34=""),"",IFERROR(F34*(1+G34),0)))</f>
        <v/>
      </c>
      <c r="I34" s="7" t="n"/>
      <c r="J34" s="17">
        <f>IF(A34="","",IF(I34="","",IFERROR(VLOOKUP(I34,'Paramètres'!$A$7:$B$11,2,FALSE),0)))</f>
        <v/>
      </c>
      <c r="K34" s="18">
        <f>IF(A34="","",IF(OR(E34="",J34=""),"",E34+J34))</f>
        <v/>
      </c>
      <c r="L34" s="9" t="n"/>
      <c r="M34" s="19">
        <f>IF(A34="","",IF(K34="","",IF(L34&lt;&gt;"","Réglée",IF('Synthèse'!$B$3&gt;K34,"En retard","À échéance"))))</f>
        <v/>
      </c>
      <c r="N34" s="17">
        <f>IF(A34="","",IF(K34="","",IF(L34&lt;&gt;"",MAX(0,L34-K34),MAX(0,'Synthèse'!$B$3-K34))))</f>
        <v/>
      </c>
      <c r="O34" s="16">
        <f>IF(A34="","",IF(H34="","",IF(L34="",H34,0)))</f>
        <v/>
      </c>
      <c r="P34" s="19">
        <f>IF(A34="","",IF(M34="","",IF(AND(M34="En retard",O34&gt;0),"Oui","Non")))</f>
        <v/>
      </c>
      <c r="Q34" s="7" t="n"/>
    </row>
    <row r="35">
      <c r="A35" s="6" t="n"/>
      <c r="B35" s="7" t="n"/>
      <c r="C35" s="7" t="n"/>
      <c r="D35" s="8" t="n"/>
      <c r="E35" s="9" t="n"/>
      <c r="F35" s="10" t="n"/>
      <c r="G35" s="11" t="n"/>
      <c r="H35" s="12">
        <f>IF(A35="","",IF(OR(F35="",G35=""),"",IFERROR(F35*(1+G35),0)))</f>
        <v/>
      </c>
      <c r="I35" s="7" t="n"/>
      <c r="J35" s="13">
        <f>IF(A35="","",IF(I35="","",IFERROR(VLOOKUP(I35,'Paramètres'!$A$7:$B$11,2,FALSE),0)))</f>
        <v/>
      </c>
      <c r="K35" s="14">
        <f>IF(A35="","",IF(OR(E35="",J35=""),"",E35+J35))</f>
        <v/>
      </c>
      <c r="L35" s="9" t="n"/>
      <c r="M35" s="15">
        <f>IF(A35="","",IF(K35="","",IF(L35&lt;&gt;"","Réglée",IF('Synthèse'!$B$3&gt;K35,"En retard","À échéance"))))</f>
        <v/>
      </c>
      <c r="N35" s="13">
        <f>IF(A35="","",IF(K35="","",IF(L35&lt;&gt;"",MAX(0,L35-K35),MAX(0,'Synthèse'!$B$3-K35))))</f>
        <v/>
      </c>
      <c r="O35" s="12">
        <f>IF(A35="","",IF(H35="","",IF(L35="",H35,0)))</f>
        <v/>
      </c>
      <c r="P35" s="15">
        <f>IF(A35="","",IF(M35="","",IF(AND(M35="En retard",O35&gt;0),"Oui","Non")))</f>
        <v/>
      </c>
      <c r="Q35" s="7" t="n"/>
    </row>
    <row r="36">
      <c r="A36" s="6" t="n"/>
      <c r="B36" s="7" t="n"/>
      <c r="C36" s="7" t="n"/>
      <c r="D36" s="8" t="n"/>
      <c r="E36" s="9" t="n"/>
      <c r="F36" s="10" t="n"/>
      <c r="G36" s="11" t="n"/>
      <c r="H36" s="16">
        <f>IF(A36="","",IF(OR(F36="",G36=""),"",IFERROR(F36*(1+G36),0)))</f>
        <v/>
      </c>
      <c r="I36" s="7" t="n"/>
      <c r="J36" s="17">
        <f>IF(A36="","",IF(I36="","",IFERROR(VLOOKUP(I36,'Paramètres'!$A$7:$B$11,2,FALSE),0)))</f>
        <v/>
      </c>
      <c r="K36" s="18">
        <f>IF(A36="","",IF(OR(E36="",J36=""),"",E36+J36))</f>
        <v/>
      </c>
      <c r="L36" s="9" t="n"/>
      <c r="M36" s="19">
        <f>IF(A36="","",IF(K36="","",IF(L36&lt;&gt;"","Réglée",IF('Synthèse'!$B$3&gt;K36,"En retard","À échéance"))))</f>
        <v/>
      </c>
      <c r="N36" s="17">
        <f>IF(A36="","",IF(K36="","",IF(L36&lt;&gt;"",MAX(0,L36-K36),MAX(0,'Synthèse'!$B$3-K36))))</f>
        <v/>
      </c>
      <c r="O36" s="16">
        <f>IF(A36="","",IF(H36="","",IF(L36="",H36,0)))</f>
        <v/>
      </c>
      <c r="P36" s="19">
        <f>IF(A36="","",IF(M36="","",IF(AND(M36="En retard",O36&gt;0),"Oui","Non")))</f>
        <v/>
      </c>
      <c r="Q36" s="7" t="n"/>
    </row>
    <row r="37">
      <c r="A37" s="6" t="n"/>
      <c r="B37" s="7" t="n"/>
      <c r="C37" s="7" t="n"/>
      <c r="D37" s="8" t="n"/>
      <c r="E37" s="9" t="n"/>
      <c r="F37" s="10" t="n"/>
      <c r="G37" s="11" t="n"/>
      <c r="H37" s="12">
        <f>IF(A37="","",IF(OR(F37="",G37=""),"",IFERROR(F37*(1+G37),0)))</f>
        <v/>
      </c>
      <c r="I37" s="7" t="n"/>
      <c r="J37" s="13">
        <f>IF(A37="","",IF(I37="","",IFERROR(VLOOKUP(I37,'Paramètres'!$A$7:$B$11,2,FALSE),0)))</f>
        <v/>
      </c>
      <c r="K37" s="14">
        <f>IF(A37="","",IF(OR(E37="",J37=""),"",E37+J37))</f>
        <v/>
      </c>
      <c r="L37" s="9" t="n"/>
      <c r="M37" s="15">
        <f>IF(A37="","",IF(K37="","",IF(L37&lt;&gt;"","Réglée",IF('Synthèse'!$B$3&gt;K37,"En retard","À échéance"))))</f>
        <v/>
      </c>
      <c r="N37" s="13">
        <f>IF(A37="","",IF(K37="","",IF(L37&lt;&gt;"",MAX(0,L37-K37),MAX(0,'Synthèse'!$B$3-K37))))</f>
        <v/>
      </c>
      <c r="O37" s="12">
        <f>IF(A37="","",IF(H37="","",IF(L37="",H37,0)))</f>
        <v/>
      </c>
      <c r="P37" s="15">
        <f>IF(A37="","",IF(M37="","",IF(AND(M37="En retard",O37&gt;0),"Oui","Non")))</f>
        <v/>
      </c>
      <c r="Q37" s="7" t="n"/>
    </row>
    <row r="38">
      <c r="A38" s="6" t="n"/>
      <c r="B38" s="7" t="n"/>
      <c r="C38" s="7" t="n"/>
      <c r="D38" s="8" t="n"/>
      <c r="E38" s="9" t="n"/>
      <c r="F38" s="10" t="n"/>
      <c r="G38" s="11" t="n"/>
      <c r="H38" s="16">
        <f>IF(A38="","",IF(OR(F38="",G38=""),"",IFERROR(F38*(1+G38),0)))</f>
        <v/>
      </c>
      <c r="I38" s="7" t="n"/>
      <c r="J38" s="17">
        <f>IF(A38="","",IF(I38="","",IFERROR(VLOOKUP(I38,'Paramètres'!$A$7:$B$11,2,FALSE),0)))</f>
        <v/>
      </c>
      <c r="K38" s="18">
        <f>IF(A38="","",IF(OR(E38="",J38=""),"",E38+J38))</f>
        <v/>
      </c>
      <c r="L38" s="9" t="n"/>
      <c r="M38" s="19">
        <f>IF(A38="","",IF(K38="","",IF(L38&lt;&gt;"","Réglée",IF('Synthèse'!$B$3&gt;K38,"En retard","À échéance"))))</f>
        <v/>
      </c>
      <c r="N38" s="17">
        <f>IF(A38="","",IF(K38="","",IF(L38&lt;&gt;"",MAX(0,L38-K38),MAX(0,'Synthèse'!$B$3-K38))))</f>
        <v/>
      </c>
      <c r="O38" s="16">
        <f>IF(A38="","",IF(H38="","",IF(L38="",H38,0)))</f>
        <v/>
      </c>
      <c r="P38" s="19">
        <f>IF(A38="","",IF(M38="","",IF(AND(M38="En retard",O38&gt;0),"Oui","Non")))</f>
        <v/>
      </c>
      <c r="Q38" s="7" t="n"/>
    </row>
    <row r="39">
      <c r="A39" s="6" t="n"/>
      <c r="B39" s="7" t="n"/>
      <c r="C39" s="7" t="n"/>
      <c r="D39" s="8" t="n"/>
      <c r="E39" s="9" t="n"/>
      <c r="F39" s="10" t="n"/>
      <c r="G39" s="11" t="n"/>
      <c r="H39" s="12">
        <f>IF(A39="","",IF(OR(F39="",G39=""),"",IFERROR(F39*(1+G39),0)))</f>
        <v/>
      </c>
      <c r="I39" s="7" t="n"/>
      <c r="J39" s="13">
        <f>IF(A39="","",IF(I39="","",IFERROR(VLOOKUP(I39,'Paramètres'!$A$7:$B$11,2,FALSE),0)))</f>
        <v/>
      </c>
      <c r="K39" s="14">
        <f>IF(A39="","",IF(OR(E39="",J39=""),"",E39+J39))</f>
        <v/>
      </c>
      <c r="L39" s="9" t="n"/>
      <c r="M39" s="15">
        <f>IF(A39="","",IF(K39="","",IF(L39&lt;&gt;"","Réglée",IF('Synthèse'!$B$3&gt;K39,"En retard","À échéance"))))</f>
        <v/>
      </c>
      <c r="N39" s="13">
        <f>IF(A39="","",IF(K39="","",IF(L39&lt;&gt;"",MAX(0,L39-K39),MAX(0,'Synthèse'!$B$3-K39))))</f>
        <v/>
      </c>
      <c r="O39" s="12">
        <f>IF(A39="","",IF(H39="","",IF(L39="",H39,0)))</f>
        <v/>
      </c>
      <c r="P39" s="15">
        <f>IF(A39="","",IF(M39="","",IF(AND(M39="En retard",O39&gt;0),"Oui","Non")))</f>
        <v/>
      </c>
      <c r="Q39" s="7" t="n"/>
    </row>
    <row r="40">
      <c r="A40" s="6" t="n"/>
      <c r="B40" s="7" t="n"/>
      <c r="C40" s="7" t="n"/>
      <c r="D40" s="8" t="n"/>
      <c r="E40" s="9" t="n"/>
      <c r="F40" s="10" t="n"/>
      <c r="G40" s="11" t="n"/>
      <c r="H40" s="16">
        <f>IF(A40="","",IF(OR(F40="",G40=""),"",IFERROR(F40*(1+G40),0)))</f>
        <v/>
      </c>
      <c r="I40" s="7" t="n"/>
      <c r="J40" s="17">
        <f>IF(A40="","",IF(I40="","",IFERROR(VLOOKUP(I40,'Paramètres'!$A$7:$B$11,2,FALSE),0)))</f>
        <v/>
      </c>
      <c r="K40" s="18">
        <f>IF(A40="","",IF(OR(E40="",J40=""),"",E40+J40))</f>
        <v/>
      </c>
      <c r="L40" s="9" t="n"/>
      <c r="M40" s="19">
        <f>IF(A40="","",IF(K40="","",IF(L40&lt;&gt;"","Réglée",IF('Synthèse'!$B$3&gt;K40,"En retard","À échéance"))))</f>
        <v/>
      </c>
      <c r="N40" s="17">
        <f>IF(A40="","",IF(K40="","",IF(L40&lt;&gt;"",MAX(0,L40-K40),MAX(0,'Synthèse'!$B$3-K40))))</f>
        <v/>
      </c>
      <c r="O40" s="16">
        <f>IF(A40="","",IF(H40="","",IF(L40="",H40,0)))</f>
        <v/>
      </c>
      <c r="P40" s="19">
        <f>IF(A40="","",IF(M40="","",IF(AND(M40="En retard",O40&gt;0),"Oui","Non")))</f>
        <v/>
      </c>
      <c r="Q40" s="7" t="n"/>
    </row>
    <row r="41">
      <c r="A41" s="6" t="n"/>
      <c r="B41" s="7" t="n"/>
      <c r="C41" s="7" t="n"/>
      <c r="D41" s="8" t="n"/>
      <c r="E41" s="9" t="n"/>
      <c r="F41" s="10" t="n"/>
      <c r="G41" s="11" t="n"/>
      <c r="H41" s="12">
        <f>IF(A41="","",IF(OR(F41="",G41=""),"",IFERROR(F41*(1+G41),0)))</f>
        <v/>
      </c>
      <c r="I41" s="7" t="n"/>
      <c r="J41" s="13">
        <f>IF(A41="","",IF(I41="","",IFERROR(VLOOKUP(I41,'Paramètres'!$A$7:$B$11,2,FALSE),0)))</f>
        <v/>
      </c>
      <c r="K41" s="14">
        <f>IF(A41="","",IF(OR(E41="",J41=""),"",E41+J41))</f>
        <v/>
      </c>
      <c r="L41" s="9" t="n"/>
      <c r="M41" s="15">
        <f>IF(A41="","",IF(K41="","",IF(L41&lt;&gt;"","Réglée",IF('Synthèse'!$B$3&gt;K41,"En retard","À échéance"))))</f>
        <v/>
      </c>
      <c r="N41" s="13">
        <f>IF(A41="","",IF(K41="","",IF(L41&lt;&gt;"",MAX(0,L41-K41),MAX(0,'Synthèse'!$B$3-K41))))</f>
        <v/>
      </c>
      <c r="O41" s="12">
        <f>IF(A41="","",IF(H41="","",IF(L41="",H41,0)))</f>
        <v/>
      </c>
      <c r="P41" s="15">
        <f>IF(A41="","",IF(M41="","",IF(AND(M41="En retard",O41&gt;0),"Oui","Non")))</f>
        <v/>
      </c>
      <c r="Q41" s="7" t="n"/>
    </row>
    <row r="42">
      <c r="A42" s="6" t="n"/>
      <c r="B42" s="7" t="n"/>
      <c r="C42" s="7" t="n"/>
      <c r="D42" s="8" t="n"/>
      <c r="E42" s="9" t="n"/>
      <c r="F42" s="10" t="n"/>
      <c r="G42" s="11" t="n"/>
      <c r="H42" s="16">
        <f>IF(A42="","",IF(OR(F42="",G42=""),"",IFERROR(F42*(1+G42),0)))</f>
        <v/>
      </c>
      <c r="I42" s="7" t="n"/>
      <c r="J42" s="17">
        <f>IF(A42="","",IF(I42="","",IFERROR(VLOOKUP(I42,'Paramètres'!$A$7:$B$11,2,FALSE),0)))</f>
        <v/>
      </c>
      <c r="K42" s="18">
        <f>IF(A42="","",IF(OR(E42="",J42=""),"",E42+J42))</f>
        <v/>
      </c>
      <c r="L42" s="9" t="n"/>
      <c r="M42" s="19">
        <f>IF(A42="","",IF(K42="","",IF(L42&lt;&gt;"","Réglée",IF('Synthèse'!$B$3&gt;K42,"En retard","À échéance"))))</f>
        <v/>
      </c>
      <c r="N42" s="17">
        <f>IF(A42="","",IF(K42="","",IF(L42&lt;&gt;"",MAX(0,L42-K42),MAX(0,'Synthèse'!$B$3-K42))))</f>
        <v/>
      </c>
      <c r="O42" s="16">
        <f>IF(A42="","",IF(H42="","",IF(L42="",H42,0)))</f>
        <v/>
      </c>
      <c r="P42" s="19">
        <f>IF(A42="","",IF(M42="","",IF(AND(M42="En retard",O42&gt;0),"Oui","Non")))</f>
        <v/>
      </c>
      <c r="Q42" s="7" t="n"/>
    </row>
    <row r="43">
      <c r="A43" s="6" t="n"/>
      <c r="B43" s="7" t="n"/>
      <c r="C43" s="7" t="n"/>
      <c r="D43" s="8" t="n"/>
      <c r="E43" s="9" t="n"/>
      <c r="F43" s="10" t="n"/>
      <c r="G43" s="11" t="n"/>
      <c r="H43" s="12">
        <f>IF(A43="","",IF(OR(F43="",G43=""),"",IFERROR(F43*(1+G43),0)))</f>
        <v/>
      </c>
      <c r="I43" s="7" t="n"/>
      <c r="J43" s="13">
        <f>IF(A43="","",IF(I43="","",IFERROR(VLOOKUP(I43,'Paramètres'!$A$7:$B$11,2,FALSE),0)))</f>
        <v/>
      </c>
      <c r="K43" s="14">
        <f>IF(A43="","",IF(OR(E43="",J43=""),"",E43+J43))</f>
        <v/>
      </c>
      <c r="L43" s="9" t="n"/>
      <c r="M43" s="15">
        <f>IF(A43="","",IF(K43="","",IF(L43&lt;&gt;"","Réglée",IF('Synthèse'!$B$3&gt;K43,"En retard","À échéance"))))</f>
        <v/>
      </c>
      <c r="N43" s="13">
        <f>IF(A43="","",IF(K43="","",IF(L43&lt;&gt;"",MAX(0,L43-K43),MAX(0,'Synthèse'!$B$3-K43))))</f>
        <v/>
      </c>
      <c r="O43" s="12">
        <f>IF(A43="","",IF(H43="","",IF(L43="",H43,0)))</f>
        <v/>
      </c>
      <c r="P43" s="15">
        <f>IF(A43="","",IF(M43="","",IF(AND(M43="En retard",O43&gt;0),"Oui","Non")))</f>
        <v/>
      </c>
      <c r="Q43" s="7" t="n"/>
    </row>
    <row r="44">
      <c r="A44" s="6" t="n"/>
      <c r="B44" s="7" t="n"/>
      <c r="C44" s="7" t="n"/>
      <c r="D44" s="8" t="n"/>
      <c r="E44" s="9" t="n"/>
      <c r="F44" s="10" t="n"/>
      <c r="G44" s="11" t="n"/>
      <c r="H44" s="16">
        <f>IF(A44="","",IF(OR(F44="",G44=""),"",IFERROR(F44*(1+G44),0)))</f>
        <v/>
      </c>
      <c r="I44" s="7" t="n"/>
      <c r="J44" s="17">
        <f>IF(A44="","",IF(I44="","",IFERROR(VLOOKUP(I44,'Paramètres'!$A$7:$B$11,2,FALSE),0)))</f>
        <v/>
      </c>
      <c r="K44" s="18">
        <f>IF(A44="","",IF(OR(E44="",J44=""),"",E44+J44))</f>
        <v/>
      </c>
      <c r="L44" s="9" t="n"/>
      <c r="M44" s="19">
        <f>IF(A44="","",IF(K44="","",IF(L44&lt;&gt;"","Réglée",IF('Synthèse'!$B$3&gt;K44,"En retard","À échéance"))))</f>
        <v/>
      </c>
      <c r="N44" s="17">
        <f>IF(A44="","",IF(K44="","",IF(L44&lt;&gt;"",MAX(0,L44-K44),MAX(0,'Synthèse'!$B$3-K44))))</f>
        <v/>
      </c>
      <c r="O44" s="16">
        <f>IF(A44="","",IF(H44="","",IF(L44="",H44,0)))</f>
        <v/>
      </c>
      <c r="P44" s="19">
        <f>IF(A44="","",IF(M44="","",IF(AND(M44="En retard",O44&gt;0),"Oui","Non")))</f>
        <v/>
      </c>
      <c r="Q44" s="7" t="n"/>
    </row>
    <row r="45">
      <c r="A45" s="6" t="n"/>
      <c r="B45" s="7" t="n"/>
      <c r="C45" s="7" t="n"/>
      <c r="D45" s="8" t="n"/>
      <c r="E45" s="9" t="n"/>
      <c r="F45" s="10" t="n"/>
      <c r="G45" s="11" t="n"/>
      <c r="H45" s="12">
        <f>IF(A45="","",IF(OR(F45="",G45=""),"",IFERROR(F45*(1+G45),0)))</f>
        <v/>
      </c>
      <c r="I45" s="7" t="n"/>
      <c r="J45" s="13">
        <f>IF(A45="","",IF(I45="","",IFERROR(VLOOKUP(I45,'Paramètres'!$A$7:$B$11,2,FALSE),0)))</f>
        <v/>
      </c>
      <c r="K45" s="14">
        <f>IF(A45="","",IF(OR(E45="",J45=""),"",E45+J45))</f>
        <v/>
      </c>
      <c r="L45" s="9" t="n"/>
      <c r="M45" s="15">
        <f>IF(A45="","",IF(K45="","",IF(L45&lt;&gt;"","Réglée",IF('Synthèse'!$B$3&gt;K45,"En retard","À échéance"))))</f>
        <v/>
      </c>
      <c r="N45" s="13">
        <f>IF(A45="","",IF(K45="","",IF(L45&lt;&gt;"",MAX(0,L45-K45),MAX(0,'Synthèse'!$B$3-K45))))</f>
        <v/>
      </c>
      <c r="O45" s="12">
        <f>IF(A45="","",IF(H45="","",IF(L45="",H45,0)))</f>
        <v/>
      </c>
      <c r="P45" s="15">
        <f>IF(A45="","",IF(M45="","",IF(AND(M45="En retard",O45&gt;0),"Oui","Non")))</f>
        <v/>
      </c>
      <c r="Q45" s="7" t="n"/>
    </row>
    <row r="46">
      <c r="A46" s="6" t="n"/>
      <c r="B46" s="7" t="n"/>
      <c r="C46" s="7" t="n"/>
      <c r="D46" s="8" t="n"/>
      <c r="E46" s="9" t="n"/>
      <c r="F46" s="10" t="n"/>
      <c r="G46" s="11" t="n"/>
      <c r="H46" s="16">
        <f>IF(A46="","",IF(OR(F46="",G46=""),"",IFERROR(F46*(1+G46),0)))</f>
        <v/>
      </c>
      <c r="I46" s="7" t="n"/>
      <c r="J46" s="17">
        <f>IF(A46="","",IF(I46="","",IFERROR(VLOOKUP(I46,'Paramètres'!$A$7:$B$11,2,FALSE),0)))</f>
        <v/>
      </c>
      <c r="K46" s="18">
        <f>IF(A46="","",IF(OR(E46="",J46=""),"",E46+J46))</f>
        <v/>
      </c>
      <c r="L46" s="9" t="n"/>
      <c r="M46" s="19">
        <f>IF(A46="","",IF(K46="","",IF(L46&lt;&gt;"","Réglée",IF('Synthèse'!$B$3&gt;K46,"En retard","À échéance"))))</f>
        <v/>
      </c>
      <c r="N46" s="17">
        <f>IF(A46="","",IF(K46="","",IF(L46&lt;&gt;"",MAX(0,L46-K46),MAX(0,'Synthèse'!$B$3-K46))))</f>
        <v/>
      </c>
      <c r="O46" s="16">
        <f>IF(A46="","",IF(H46="","",IF(L46="",H46,0)))</f>
        <v/>
      </c>
      <c r="P46" s="19">
        <f>IF(A46="","",IF(M46="","",IF(AND(M46="En retard",O46&gt;0),"Oui","Non")))</f>
        <v/>
      </c>
      <c r="Q46" s="7" t="n"/>
    </row>
    <row r="47">
      <c r="A47" s="6" t="n"/>
      <c r="B47" s="7" t="n"/>
      <c r="C47" s="7" t="n"/>
      <c r="D47" s="8" t="n"/>
      <c r="E47" s="9" t="n"/>
      <c r="F47" s="10" t="n"/>
      <c r="G47" s="11" t="n"/>
      <c r="H47" s="12">
        <f>IF(A47="","",IF(OR(F47="",G47=""),"",IFERROR(F47*(1+G47),0)))</f>
        <v/>
      </c>
      <c r="I47" s="7" t="n"/>
      <c r="J47" s="13">
        <f>IF(A47="","",IF(I47="","",IFERROR(VLOOKUP(I47,'Paramètres'!$A$7:$B$11,2,FALSE),0)))</f>
        <v/>
      </c>
      <c r="K47" s="14">
        <f>IF(A47="","",IF(OR(E47="",J47=""),"",E47+J47))</f>
        <v/>
      </c>
      <c r="L47" s="9" t="n"/>
      <c r="M47" s="15">
        <f>IF(A47="","",IF(K47="","",IF(L47&lt;&gt;"","Réglée",IF('Synthèse'!$B$3&gt;K47,"En retard","À échéance"))))</f>
        <v/>
      </c>
      <c r="N47" s="13">
        <f>IF(A47="","",IF(K47="","",IF(L47&lt;&gt;"",MAX(0,L47-K47),MAX(0,'Synthèse'!$B$3-K47))))</f>
        <v/>
      </c>
      <c r="O47" s="12">
        <f>IF(A47="","",IF(H47="","",IF(L47="",H47,0)))</f>
        <v/>
      </c>
      <c r="P47" s="15">
        <f>IF(A47="","",IF(M47="","",IF(AND(M47="En retard",O47&gt;0),"Oui","Non")))</f>
        <v/>
      </c>
      <c r="Q47" s="7" t="n"/>
    </row>
    <row r="48">
      <c r="A48" s="6" t="n"/>
      <c r="B48" s="7" t="n"/>
      <c r="C48" s="7" t="n"/>
      <c r="D48" s="8" t="n"/>
      <c r="E48" s="9" t="n"/>
      <c r="F48" s="10" t="n"/>
      <c r="G48" s="11" t="n"/>
      <c r="H48" s="16">
        <f>IF(A48="","",IF(OR(F48="",G48=""),"",IFERROR(F48*(1+G48),0)))</f>
        <v/>
      </c>
      <c r="I48" s="7" t="n"/>
      <c r="J48" s="17">
        <f>IF(A48="","",IF(I48="","",IFERROR(VLOOKUP(I48,'Paramètres'!$A$7:$B$11,2,FALSE),0)))</f>
        <v/>
      </c>
      <c r="K48" s="18">
        <f>IF(A48="","",IF(OR(E48="",J48=""),"",E48+J48))</f>
        <v/>
      </c>
      <c r="L48" s="9" t="n"/>
      <c r="M48" s="19">
        <f>IF(A48="","",IF(K48="","",IF(L48&lt;&gt;"","Réglée",IF('Synthèse'!$B$3&gt;K48,"En retard","À échéance"))))</f>
        <v/>
      </c>
      <c r="N48" s="17">
        <f>IF(A48="","",IF(K48="","",IF(L48&lt;&gt;"",MAX(0,L48-K48),MAX(0,'Synthèse'!$B$3-K48))))</f>
        <v/>
      </c>
      <c r="O48" s="16">
        <f>IF(A48="","",IF(H48="","",IF(L48="",H48,0)))</f>
        <v/>
      </c>
      <c r="P48" s="19">
        <f>IF(A48="","",IF(M48="","",IF(AND(M48="En retard",O48&gt;0),"Oui","Non")))</f>
        <v/>
      </c>
      <c r="Q48" s="7" t="n"/>
    </row>
    <row r="49">
      <c r="A49" s="6" t="n"/>
      <c r="B49" s="7" t="n"/>
      <c r="C49" s="7" t="n"/>
      <c r="D49" s="8" t="n"/>
      <c r="E49" s="9" t="n"/>
      <c r="F49" s="10" t="n"/>
      <c r="G49" s="11" t="n"/>
      <c r="H49" s="12">
        <f>IF(A49="","",IF(OR(F49="",G49=""),"",IFERROR(F49*(1+G49),0)))</f>
        <v/>
      </c>
      <c r="I49" s="7" t="n"/>
      <c r="J49" s="13">
        <f>IF(A49="","",IF(I49="","",IFERROR(VLOOKUP(I49,'Paramètres'!$A$7:$B$11,2,FALSE),0)))</f>
        <v/>
      </c>
      <c r="K49" s="14">
        <f>IF(A49="","",IF(OR(E49="",J49=""),"",E49+J49))</f>
        <v/>
      </c>
      <c r="L49" s="9" t="n"/>
      <c r="M49" s="15">
        <f>IF(A49="","",IF(K49="","",IF(L49&lt;&gt;"","Réglée",IF('Synthèse'!$B$3&gt;K49,"En retard","À échéance"))))</f>
        <v/>
      </c>
      <c r="N49" s="13">
        <f>IF(A49="","",IF(K49="","",IF(L49&lt;&gt;"",MAX(0,L49-K49),MAX(0,'Synthèse'!$B$3-K49))))</f>
        <v/>
      </c>
      <c r="O49" s="12">
        <f>IF(A49="","",IF(H49="","",IF(L49="",H49,0)))</f>
        <v/>
      </c>
      <c r="P49" s="15">
        <f>IF(A49="","",IF(M49="","",IF(AND(M49="En retard",O49&gt;0),"Oui","Non")))</f>
        <v/>
      </c>
      <c r="Q49" s="7" t="n"/>
    </row>
    <row r="50">
      <c r="A50" s="6" t="n"/>
      <c r="B50" s="7" t="n"/>
      <c r="C50" s="7" t="n"/>
      <c r="D50" s="8" t="n"/>
      <c r="E50" s="9" t="n"/>
      <c r="F50" s="10" t="n"/>
      <c r="G50" s="11" t="n"/>
      <c r="H50" s="16">
        <f>IF(A50="","",IF(OR(F50="",G50=""),"",IFERROR(F50*(1+G50),0)))</f>
        <v/>
      </c>
      <c r="I50" s="7" t="n"/>
      <c r="J50" s="17">
        <f>IF(A50="","",IF(I50="","",IFERROR(VLOOKUP(I50,'Paramètres'!$A$7:$B$11,2,FALSE),0)))</f>
        <v/>
      </c>
      <c r="K50" s="18">
        <f>IF(A50="","",IF(OR(E50="",J50=""),"",E50+J50))</f>
        <v/>
      </c>
      <c r="L50" s="9" t="n"/>
      <c r="M50" s="19">
        <f>IF(A50="","",IF(K50="","",IF(L50&lt;&gt;"","Réglée",IF('Synthèse'!$B$3&gt;K50,"En retard","À échéance"))))</f>
        <v/>
      </c>
      <c r="N50" s="17">
        <f>IF(A50="","",IF(K50="","",IF(L50&lt;&gt;"",MAX(0,L50-K50),MAX(0,'Synthèse'!$B$3-K50))))</f>
        <v/>
      </c>
      <c r="O50" s="16">
        <f>IF(A50="","",IF(H50="","",IF(L50="",H50,0)))</f>
        <v/>
      </c>
      <c r="P50" s="19">
        <f>IF(A50="","",IF(M50="","",IF(AND(M50="En retard",O50&gt;0),"Oui","Non")))</f>
        <v/>
      </c>
      <c r="Q50" s="7" t="n"/>
    </row>
    <row r="51">
      <c r="A51" s="6" t="n"/>
      <c r="B51" s="7" t="n"/>
      <c r="C51" s="7" t="n"/>
      <c r="D51" s="8" t="n"/>
      <c r="E51" s="9" t="n"/>
      <c r="F51" s="10" t="n"/>
      <c r="G51" s="11" t="n"/>
      <c r="H51" s="12">
        <f>IF(A51="","",IF(OR(F51="",G51=""),"",IFERROR(F51*(1+G51),0)))</f>
        <v/>
      </c>
      <c r="I51" s="7" t="n"/>
      <c r="J51" s="13">
        <f>IF(A51="","",IF(I51="","",IFERROR(VLOOKUP(I51,'Paramètres'!$A$7:$B$11,2,FALSE),0)))</f>
        <v/>
      </c>
      <c r="K51" s="14">
        <f>IF(A51="","",IF(OR(E51="",J51=""),"",E51+J51))</f>
        <v/>
      </c>
      <c r="L51" s="9" t="n"/>
      <c r="M51" s="15">
        <f>IF(A51="","",IF(K51="","",IF(L51&lt;&gt;"","Réglée",IF('Synthèse'!$B$3&gt;K51,"En retard","À échéance"))))</f>
        <v/>
      </c>
      <c r="N51" s="13">
        <f>IF(A51="","",IF(K51="","",IF(L51&lt;&gt;"",MAX(0,L51-K51),MAX(0,'Synthèse'!$B$3-K51))))</f>
        <v/>
      </c>
      <c r="O51" s="12">
        <f>IF(A51="","",IF(H51="","",IF(L51="",H51,0)))</f>
        <v/>
      </c>
      <c r="P51" s="15">
        <f>IF(A51="","",IF(M51="","",IF(AND(M51="En retard",O51&gt;0),"Oui","Non")))</f>
        <v/>
      </c>
      <c r="Q51" s="7" t="n"/>
    </row>
    <row r="52">
      <c r="A52" s="6" t="n"/>
      <c r="B52" s="7" t="n"/>
      <c r="C52" s="7" t="n"/>
      <c r="D52" s="8" t="n"/>
      <c r="E52" s="9" t="n"/>
      <c r="F52" s="10" t="n"/>
      <c r="G52" s="11" t="n"/>
      <c r="H52" s="16">
        <f>IF(A52="","",IF(OR(F52="",G52=""),"",IFERROR(F52*(1+G52),0)))</f>
        <v/>
      </c>
      <c r="I52" s="7" t="n"/>
      <c r="J52" s="17">
        <f>IF(A52="","",IF(I52="","",IFERROR(VLOOKUP(I52,'Paramètres'!$A$7:$B$11,2,FALSE),0)))</f>
        <v/>
      </c>
      <c r="K52" s="18">
        <f>IF(A52="","",IF(OR(E52="",J52=""),"",E52+J52))</f>
        <v/>
      </c>
      <c r="L52" s="9" t="n"/>
      <c r="M52" s="19">
        <f>IF(A52="","",IF(K52="","",IF(L52&lt;&gt;"","Réglée",IF('Synthèse'!$B$3&gt;K52,"En retard","À échéance"))))</f>
        <v/>
      </c>
      <c r="N52" s="17">
        <f>IF(A52="","",IF(K52="","",IF(L52&lt;&gt;"",MAX(0,L52-K52),MAX(0,'Synthèse'!$B$3-K52))))</f>
        <v/>
      </c>
      <c r="O52" s="16">
        <f>IF(A52="","",IF(H52="","",IF(L52="",H52,0)))</f>
        <v/>
      </c>
      <c r="P52" s="19">
        <f>IF(A52="","",IF(M52="","",IF(AND(M52="En retard",O52&gt;0),"Oui","Non")))</f>
        <v/>
      </c>
      <c r="Q52" s="7" t="n"/>
    </row>
    <row r="53">
      <c r="A53" s="6" t="n"/>
      <c r="B53" s="7" t="n"/>
      <c r="C53" s="7" t="n"/>
      <c r="D53" s="8" t="n"/>
      <c r="E53" s="9" t="n"/>
      <c r="F53" s="10" t="n"/>
      <c r="G53" s="11" t="n"/>
      <c r="H53" s="12">
        <f>IF(A53="","",IF(OR(F53="",G53=""),"",IFERROR(F53*(1+G53),0)))</f>
        <v/>
      </c>
      <c r="I53" s="7" t="n"/>
      <c r="J53" s="13">
        <f>IF(A53="","",IF(I53="","",IFERROR(VLOOKUP(I53,'Paramètres'!$A$7:$B$11,2,FALSE),0)))</f>
        <v/>
      </c>
      <c r="K53" s="14">
        <f>IF(A53="","",IF(OR(E53="",J53=""),"",E53+J53))</f>
        <v/>
      </c>
      <c r="L53" s="9" t="n"/>
      <c r="M53" s="15">
        <f>IF(A53="","",IF(K53="","",IF(L53&lt;&gt;"","Réglée",IF('Synthèse'!$B$3&gt;K53,"En retard","À échéance"))))</f>
        <v/>
      </c>
      <c r="N53" s="13">
        <f>IF(A53="","",IF(K53="","",IF(L53&lt;&gt;"",MAX(0,L53-K53),MAX(0,'Synthèse'!$B$3-K53))))</f>
        <v/>
      </c>
      <c r="O53" s="12">
        <f>IF(A53="","",IF(H53="","",IF(L53="",H53,0)))</f>
        <v/>
      </c>
      <c r="P53" s="15">
        <f>IF(A53="","",IF(M53="","",IF(AND(M53="En retard",O53&gt;0),"Oui","Non")))</f>
        <v/>
      </c>
      <c r="Q53" s="7" t="n"/>
    </row>
    <row r="54">
      <c r="A54" s="6" t="n"/>
      <c r="B54" s="7" t="n"/>
      <c r="C54" s="7" t="n"/>
      <c r="D54" s="8" t="n"/>
      <c r="E54" s="9" t="n"/>
      <c r="F54" s="10" t="n"/>
      <c r="G54" s="11" t="n"/>
      <c r="H54" s="16">
        <f>IF(A54="","",IF(OR(F54="",G54=""),"",IFERROR(F54*(1+G54),0)))</f>
        <v/>
      </c>
      <c r="I54" s="7" t="n"/>
      <c r="J54" s="17">
        <f>IF(A54="","",IF(I54="","",IFERROR(VLOOKUP(I54,'Paramètres'!$A$7:$B$11,2,FALSE),0)))</f>
        <v/>
      </c>
      <c r="K54" s="18">
        <f>IF(A54="","",IF(OR(E54="",J54=""),"",E54+J54))</f>
        <v/>
      </c>
      <c r="L54" s="9" t="n"/>
      <c r="M54" s="19">
        <f>IF(A54="","",IF(K54="","",IF(L54&lt;&gt;"","Réglée",IF('Synthèse'!$B$3&gt;K54,"En retard","À échéance"))))</f>
        <v/>
      </c>
      <c r="N54" s="17">
        <f>IF(A54="","",IF(K54="","",IF(L54&lt;&gt;"",MAX(0,L54-K54),MAX(0,'Synthèse'!$B$3-K54))))</f>
        <v/>
      </c>
      <c r="O54" s="16">
        <f>IF(A54="","",IF(H54="","",IF(L54="",H54,0)))</f>
        <v/>
      </c>
      <c r="P54" s="19">
        <f>IF(A54="","",IF(M54="","",IF(AND(M54="En retard",O54&gt;0),"Oui","Non")))</f>
        <v/>
      </c>
      <c r="Q54" s="7" t="n"/>
    </row>
    <row r="55">
      <c r="A55" s="6" t="n"/>
      <c r="B55" s="7" t="n"/>
      <c r="C55" s="7" t="n"/>
      <c r="D55" s="8" t="n"/>
      <c r="E55" s="9" t="n"/>
      <c r="F55" s="10" t="n"/>
      <c r="G55" s="11" t="n"/>
      <c r="H55" s="12">
        <f>IF(A55="","",IF(OR(F55="",G55=""),"",IFERROR(F55*(1+G55),0)))</f>
        <v/>
      </c>
      <c r="I55" s="7" t="n"/>
      <c r="J55" s="13">
        <f>IF(A55="","",IF(I55="","",IFERROR(VLOOKUP(I55,'Paramètres'!$A$7:$B$11,2,FALSE),0)))</f>
        <v/>
      </c>
      <c r="K55" s="14">
        <f>IF(A55="","",IF(OR(E55="",J55=""),"",E55+J55))</f>
        <v/>
      </c>
      <c r="L55" s="9" t="n"/>
      <c r="M55" s="15">
        <f>IF(A55="","",IF(K55="","",IF(L55&lt;&gt;"","Réglée",IF('Synthèse'!$B$3&gt;K55,"En retard","À échéance"))))</f>
        <v/>
      </c>
      <c r="N55" s="13">
        <f>IF(A55="","",IF(K55="","",IF(L55&lt;&gt;"",MAX(0,L55-K55),MAX(0,'Synthèse'!$B$3-K55))))</f>
        <v/>
      </c>
      <c r="O55" s="12">
        <f>IF(A55="","",IF(H55="","",IF(L55="",H55,0)))</f>
        <v/>
      </c>
      <c r="P55" s="15">
        <f>IF(A55="","",IF(M55="","",IF(AND(M55="En retard",O55&gt;0),"Oui","Non")))</f>
        <v/>
      </c>
      <c r="Q55" s="7" t="n"/>
    </row>
    <row r="56">
      <c r="A56" s="6" t="n"/>
      <c r="B56" s="7" t="n"/>
      <c r="C56" s="7" t="n"/>
      <c r="D56" s="8" t="n"/>
      <c r="E56" s="9" t="n"/>
      <c r="F56" s="10" t="n"/>
      <c r="G56" s="11" t="n"/>
      <c r="H56" s="16">
        <f>IF(A56="","",IF(OR(F56="",G56=""),"",IFERROR(F56*(1+G56),0)))</f>
        <v/>
      </c>
      <c r="I56" s="7" t="n"/>
      <c r="J56" s="17">
        <f>IF(A56="","",IF(I56="","",IFERROR(VLOOKUP(I56,'Paramètres'!$A$7:$B$11,2,FALSE),0)))</f>
        <v/>
      </c>
      <c r="K56" s="18">
        <f>IF(A56="","",IF(OR(E56="",J56=""),"",E56+J56))</f>
        <v/>
      </c>
      <c r="L56" s="9" t="n"/>
      <c r="M56" s="19">
        <f>IF(A56="","",IF(K56="","",IF(L56&lt;&gt;"","Réglée",IF('Synthèse'!$B$3&gt;K56,"En retard","À échéance"))))</f>
        <v/>
      </c>
      <c r="N56" s="17">
        <f>IF(A56="","",IF(K56="","",IF(L56&lt;&gt;"",MAX(0,L56-K56),MAX(0,'Synthèse'!$B$3-K56))))</f>
        <v/>
      </c>
      <c r="O56" s="16">
        <f>IF(A56="","",IF(H56="","",IF(L56="",H56,0)))</f>
        <v/>
      </c>
      <c r="P56" s="19">
        <f>IF(A56="","",IF(M56="","",IF(AND(M56="En retard",O56&gt;0),"Oui","Non")))</f>
        <v/>
      </c>
      <c r="Q56" s="7" t="n"/>
    </row>
    <row r="57">
      <c r="A57" s="6" t="n"/>
      <c r="B57" s="7" t="n"/>
      <c r="C57" s="7" t="n"/>
      <c r="D57" s="8" t="n"/>
      <c r="E57" s="9" t="n"/>
      <c r="F57" s="10" t="n"/>
      <c r="G57" s="11" t="n"/>
      <c r="H57" s="12">
        <f>IF(A57="","",IF(OR(F57="",G57=""),"",IFERROR(F57*(1+G57),0)))</f>
        <v/>
      </c>
      <c r="I57" s="7" t="n"/>
      <c r="J57" s="13">
        <f>IF(A57="","",IF(I57="","",IFERROR(VLOOKUP(I57,'Paramètres'!$A$7:$B$11,2,FALSE),0)))</f>
        <v/>
      </c>
      <c r="K57" s="14">
        <f>IF(A57="","",IF(OR(E57="",J57=""),"",E57+J57))</f>
        <v/>
      </c>
      <c r="L57" s="9" t="n"/>
      <c r="M57" s="15">
        <f>IF(A57="","",IF(K57="","",IF(L57&lt;&gt;"","Réglée",IF('Synthèse'!$B$3&gt;K57,"En retard","À échéance"))))</f>
        <v/>
      </c>
      <c r="N57" s="13">
        <f>IF(A57="","",IF(K57="","",IF(L57&lt;&gt;"",MAX(0,L57-K57),MAX(0,'Synthèse'!$B$3-K57))))</f>
        <v/>
      </c>
      <c r="O57" s="12">
        <f>IF(A57="","",IF(H57="","",IF(L57="",H57,0)))</f>
        <v/>
      </c>
      <c r="P57" s="15">
        <f>IF(A57="","",IF(M57="","",IF(AND(M57="En retard",O57&gt;0),"Oui","Non")))</f>
        <v/>
      </c>
      <c r="Q57" s="7" t="n"/>
    </row>
    <row r="58">
      <c r="A58" s="6" t="n"/>
      <c r="B58" s="7" t="n"/>
      <c r="C58" s="7" t="n"/>
      <c r="D58" s="8" t="n"/>
      <c r="E58" s="9" t="n"/>
      <c r="F58" s="10" t="n"/>
      <c r="G58" s="11" t="n"/>
      <c r="H58" s="16">
        <f>IF(A58="","",IF(OR(F58="",G58=""),"",IFERROR(F58*(1+G58),0)))</f>
        <v/>
      </c>
      <c r="I58" s="7" t="n"/>
      <c r="J58" s="17">
        <f>IF(A58="","",IF(I58="","",IFERROR(VLOOKUP(I58,'Paramètres'!$A$7:$B$11,2,FALSE),0)))</f>
        <v/>
      </c>
      <c r="K58" s="18">
        <f>IF(A58="","",IF(OR(E58="",J58=""),"",E58+J58))</f>
        <v/>
      </c>
      <c r="L58" s="9" t="n"/>
      <c r="M58" s="19">
        <f>IF(A58="","",IF(K58="","",IF(L58&lt;&gt;"","Réglée",IF('Synthèse'!$B$3&gt;K58,"En retard","À échéance"))))</f>
        <v/>
      </c>
      <c r="N58" s="17">
        <f>IF(A58="","",IF(K58="","",IF(L58&lt;&gt;"",MAX(0,L58-K58),MAX(0,'Synthèse'!$B$3-K58))))</f>
        <v/>
      </c>
      <c r="O58" s="16">
        <f>IF(A58="","",IF(H58="","",IF(L58="",H58,0)))</f>
        <v/>
      </c>
      <c r="P58" s="19">
        <f>IF(A58="","",IF(M58="","",IF(AND(M58="En retard",O58&gt;0),"Oui","Non")))</f>
        <v/>
      </c>
      <c r="Q58" s="7" t="n"/>
    </row>
    <row r="59">
      <c r="A59" s="6" t="n"/>
      <c r="B59" s="7" t="n"/>
      <c r="C59" s="7" t="n"/>
      <c r="D59" s="8" t="n"/>
      <c r="E59" s="9" t="n"/>
      <c r="F59" s="10" t="n"/>
      <c r="G59" s="11" t="n"/>
      <c r="H59" s="12">
        <f>IF(A59="","",IF(OR(F59="",G59=""),"",IFERROR(F59*(1+G59),0)))</f>
        <v/>
      </c>
      <c r="I59" s="7" t="n"/>
      <c r="J59" s="13">
        <f>IF(A59="","",IF(I59="","",IFERROR(VLOOKUP(I59,'Paramètres'!$A$7:$B$11,2,FALSE),0)))</f>
        <v/>
      </c>
      <c r="K59" s="14">
        <f>IF(A59="","",IF(OR(E59="",J59=""),"",E59+J59))</f>
        <v/>
      </c>
      <c r="L59" s="9" t="n"/>
      <c r="M59" s="15">
        <f>IF(A59="","",IF(K59="","",IF(L59&lt;&gt;"","Réglée",IF('Synthèse'!$B$3&gt;K59,"En retard","À échéance"))))</f>
        <v/>
      </c>
      <c r="N59" s="13">
        <f>IF(A59="","",IF(K59="","",IF(L59&lt;&gt;"",MAX(0,L59-K59),MAX(0,'Synthèse'!$B$3-K59))))</f>
        <v/>
      </c>
      <c r="O59" s="12">
        <f>IF(A59="","",IF(H59="","",IF(L59="",H59,0)))</f>
        <v/>
      </c>
      <c r="P59" s="15">
        <f>IF(A59="","",IF(M59="","",IF(AND(M59="En retard",O59&gt;0),"Oui","Non")))</f>
        <v/>
      </c>
      <c r="Q59" s="7" t="n"/>
    </row>
    <row r="60">
      <c r="A60" s="6" t="n"/>
      <c r="B60" s="7" t="n"/>
      <c r="C60" s="7" t="n"/>
      <c r="D60" s="8" t="n"/>
      <c r="E60" s="9" t="n"/>
      <c r="F60" s="10" t="n"/>
      <c r="G60" s="11" t="n"/>
      <c r="H60" s="16">
        <f>IF(A60="","",IF(OR(F60="",G60=""),"",IFERROR(F60*(1+G60),0)))</f>
        <v/>
      </c>
      <c r="I60" s="7" t="n"/>
      <c r="J60" s="17">
        <f>IF(A60="","",IF(I60="","",IFERROR(VLOOKUP(I60,'Paramètres'!$A$7:$B$11,2,FALSE),0)))</f>
        <v/>
      </c>
      <c r="K60" s="18">
        <f>IF(A60="","",IF(OR(E60="",J60=""),"",E60+J60))</f>
        <v/>
      </c>
      <c r="L60" s="9" t="n"/>
      <c r="M60" s="19">
        <f>IF(A60="","",IF(K60="","",IF(L60&lt;&gt;"","Réglée",IF('Synthèse'!$B$3&gt;K60,"En retard","À échéance"))))</f>
        <v/>
      </c>
      <c r="N60" s="17">
        <f>IF(A60="","",IF(K60="","",IF(L60&lt;&gt;"",MAX(0,L60-K60),MAX(0,'Synthèse'!$B$3-K60))))</f>
        <v/>
      </c>
      <c r="O60" s="16">
        <f>IF(A60="","",IF(H60="","",IF(L60="",H60,0)))</f>
        <v/>
      </c>
      <c r="P60" s="19">
        <f>IF(A60="","",IF(M60="","",IF(AND(M60="En retard",O60&gt;0),"Oui","Non")))</f>
        <v/>
      </c>
      <c r="Q60" s="7" t="n"/>
    </row>
    <row r="61">
      <c r="A61" s="6" t="n"/>
      <c r="B61" s="7" t="n"/>
      <c r="C61" s="7" t="n"/>
      <c r="D61" s="8" t="n"/>
      <c r="E61" s="9" t="n"/>
      <c r="F61" s="10" t="n"/>
      <c r="G61" s="11" t="n"/>
      <c r="H61" s="12">
        <f>IF(A61="","",IF(OR(F61="",G61=""),"",IFERROR(F61*(1+G61),0)))</f>
        <v/>
      </c>
      <c r="I61" s="7" t="n"/>
      <c r="J61" s="13">
        <f>IF(A61="","",IF(I61="","",IFERROR(VLOOKUP(I61,'Paramètres'!$A$7:$B$11,2,FALSE),0)))</f>
        <v/>
      </c>
      <c r="K61" s="14">
        <f>IF(A61="","",IF(OR(E61="",J61=""),"",E61+J61))</f>
        <v/>
      </c>
      <c r="L61" s="9" t="n"/>
      <c r="M61" s="15">
        <f>IF(A61="","",IF(K61="","",IF(L61&lt;&gt;"","Réglée",IF('Synthèse'!$B$3&gt;K61,"En retard","À échéance"))))</f>
        <v/>
      </c>
      <c r="N61" s="13">
        <f>IF(A61="","",IF(K61="","",IF(L61&lt;&gt;"",MAX(0,L61-K61),MAX(0,'Synthèse'!$B$3-K61))))</f>
        <v/>
      </c>
      <c r="O61" s="12">
        <f>IF(A61="","",IF(H61="","",IF(L61="",H61,0)))</f>
        <v/>
      </c>
      <c r="P61" s="15">
        <f>IF(A61="","",IF(M61="","",IF(AND(M61="En retard",O61&gt;0),"Oui","Non")))</f>
        <v/>
      </c>
      <c r="Q61" s="7" t="n"/>
    </row>
    <row r="62">
      <c r="A62" s="6" t="n"/>
      <c r="B62" s="7" t="n"/>
      <c r="C62" s="7" t="n"/>
      <c r="D62" s="8" t="n"/>
      <c r="E62" s="9" t="n"/>
      <c r="F62" s="10" t="n"/>
      <c r="G62" s="11" t="n"/>
      <c r="H62" s="16">
        <f>IF(A62="","",IF(OR(F62="",G62=""),"",IFERROR(F62*(1+G62),0)))</f>
        <v/>
      </c>
      <c r="I62" s="7" t="n"/>
      <c r="J62" s="17">
        <f>IF(A62="","",IF(I62="","",IFERROR(VLOOKUP(I62,'Paramètres'!$A$7:$B$11,2,FALSE),0)))</f>
        <v/>
      </c>
      <c r="K62" s="18">
        <f>IF(A62="","",IF(OR(E62="",J62=""),"",E62+J62))</f>
        <v/>
      </c>
      <c r="L62" s="9" t="n"/>
      <c r="M62" s="19">
        <f>IF(A62="","",IF(K62="","",IF(L62&lt;&gt;"","Réglée",IF('Synthèse'!$B$3&gt;K62,"En retard","À échéance"))))</f>
        <v/>
      </c>
      <c r="N62" s="17">
        <f>IF(A62="","",IF(K62="","",IF(L62&lt;&gt;"",MAX(0,L62-K62),MAX(0,'Synthèse'!$B$3-K62))))</f>
        <v/>
      </c>
      <c r="O62" s="16">
        <f>IF(A62="","",IF(H62="","",IF(L62="",H62,0)))</f>
        <v/>
      </c>
      <c r="P62" s="19">
        <f>IF(A62="","",IF(M62="","",IF(AND(M62="En retard",O62&gt;0),"Oui","Non")))</f>
        <v/>
      </c>
      <c r="Q62" s="7" t="n"/>
    </row>
    <row r="63">
      <c r="A63" s="6" t="n"/>
      <c r="B63" s="7" t="n"/>
      <c r="C63" s="7" t="n"/>
      <c r="D63" s="8" t="n"/>
      <c r="E63" s="9" t="n"/>
      <c r="F63" s="10" t="n"/>
      <c r="G63" s="11" t="n"/>
      <c r="H63" s="12">
        <f>IF(A63="","",IF(OR(F63="",G63=""),"",IFERROR(F63*(1+G63),0)))</f>
        <v/>
      </c>
      <c r="I63" s="7" t="n"/>
      <c r="J63" s="13">
        <f>IF(A63="","",IF(I63="","",IFERROR(VLOOKUP(I63,'Paramètres'!$A$7:$B$11,2,FALSE),0)))</f>
        <v/>
      </c>
      <c r="K63" s="14">
        <f>IF(A63="","",IF(OR(E63="",J63=""),"",E63+J63))</f>
        <v/>
      </c>
      <c r="L63" s="9" t="n"/>
      <c r="M63" s="15">
        <f>IF(A63="","",IF(K63="","",IF(L63&lt;&gt;"","Réglée",IF('Synthèse'!$B$3&gt;K63,"En retard","À échéance"))))</f>
        <v/>
      </c>
      <c r="N63" s="13">
        <f>IF(A63="","",IF(K63="","",IF(L63&lt;&gt;"",MAX(0,L63-K63),MAX(0,'Synthèse'!$B$3-K63))))</f>
        <v/>
      </c>
      <c r="O63" s="12">
        <f>IF(A63="","",IF(H63="","",IF(L63="",H63,0)))</f>
        <v/>
      </c>
      <c r="P63" s="15">
        <f>IF(A63="","",IF(M63="","",IF(AND(M63="En retard",O63&gt;0),"Oui","Non")))</f>
        <v/>
      </c>
      <c r="Q63" s="7" t="n"/>
    </row>
    <row r="64">
      <c r="A64" s="6" t="n"/>
      <c r="B64" s="7" t="n"/>
      <c r="C64" s="7" t="n"/>
      <c r="D64" s="8" t="n"/>
      <c r="E64" s="9" t="n"/>
      <c r="F64" s="10" t="n"/>
      <c r="G64" s="11" t="n"/>
      <c r="H64" s="16">
        <f>IF(A64="","",IF(OR(F64="",G64=""),"",IFERROR(F64*(1+G64),0)))</f>
        <v/>
      </c>
      <c r="I64" s="7" t="n"/>
      <c r="J64" s="17">
        <f>IF(A64="","",IF(I64="","",IFERROR(VLOOKUP(I64,'Paramètres'!$A$7:$B$11,2,FALSE),0)))</f>
        <v/>
      </c>
      <c r="K64" s="18">
        <f>IF(A64="","",IF(OR(E64="",J64=""),"",E64+J64))</f>
        <v/>
      </c>
      <c r="L64" s="9" t="n"/>
      <c r="M64" s="19">
        <f>IF(A64="","",IF(K64="","",IF(L64&lt;&gt;"","Réglée",IF('Synthèse'!$B$3&gt;K64,"En retard","À échéance"))))</f>
        <v/>
      </c>
      <c r="N64" s="17">
        <f>IF(A64="","",IF(K64="","",IF(L64&lt;&gt;"",MAX(0,L64-K64),MAX(0,'Synthèse'!$B$3-K64))))</f>
        <v/>
      </c>
      <c r="O64" s="16">
        <f>IF(A64="","",IF(H64="","",IF(L64="",H64,0)))</f>
        <v/>
      </c>
      <c r="P64" s="19">
        <f>IF(A64="","",IF(M64="","",IF(AND(M64="En retard",O64&gt;0),"Oui","Non")))</f>
        <v/>
      </c>
      <c r="Q64" s="7" t="n"/>
    </row>
    <row r="65">
      <c r="A65" s="6" t="n"/>
      <c r="B65" s="7" t="n"/>
      <c r="C65" s="7" t="n"/>
      <c r="D65" s="8" t="n"/>
      <c r="E65" s="9" t="n"/>
      <c r="F65" s="10" t="n"/>
      <c r="G65" s="11" t="n"/>
      <c r="H65" s="12">
        <f>IF(A65="","",IF(OR(F65="",G65=""),"",IFERROR(F65*(1+G65),0)))</f>
        <v/>
      </c>
      <c r="I65" s="7" t="n"/>
      <c r="J65" s="13">
        <f>IF(A65="","",IF(I65="","",IFERROR(VLOOKUP(I65,'Paramètres'!$A$7:$B$11,2,FALSE),0)))</f>
        <v/>
      </c>
      <c r="K65" s="14">
        <f>IF(A65="","",IF(OR(E65="",J65=""),"",E65+J65))</f>
        <v/>
      </c>
      <c r="L65" s="9" t="n"/>
      <c r="M65" s="15">
        <f>IF(A65="","",IF(K65="","",IF(L65&lt;&gt;"","Réglée",IF('Synthèse'!$B$3&gt;K65,"En retard","À échéance"))))</f>
        <v/>
      </c>
      <c r="N65" s="13">
        <f>IF(A65="","",IF(K65="","",IF(L65&lt;&gt;"",MAX(0,L65-K65),MAX(0,'Synthèse'!$B$3-K65))))</f>
        <v/>
      </c>
      <c r="O65" s="12">
        <f>IF(A65="","",IF(H65="","",IF(L65="",H65,0)))</f>
        <v/>
      </c>
      <c r="P65" s="15">
        <f>IF(A65="","",IF(M65="","",IF(AND(M65="En retard",O65&gt;0),"Oui","Non")))</f>
        <v/>
      </c>
      <c r="Q65" s="7" t="n"/>
    </row>
    <row r="66">
      <c r="A66" s="6" t="n"/>
      <c r="B66" s="7" t="n"/>
      <c r="C66" s="7" t="n"/>
      <c r="D66" s="8" t="n"/>
      <c r="E66" s="9" t="n"/>
      <c r="F66" s="10" t="n"/>
      <c r="G66" s="11" t="n"/>
      <c r="H66" s="16">
        <f>IF(A66="","",IF(OR(F66="",G66=""),"",IFERROR(F66*(1+G66),0)))</f>
        <v/>
      </c>
      <c r="I66" s="7" t="n"/>
      <c r="J66" s="17">
        <f>IF(A66="","",IF(I66="","",IFERROR(VLOOKUP(I66,'Paramètres'!$A$7:$B$11,2,FALSE),0)))</f>
        <v/>
      </c>
      <c r="K66" s="18">
        <f>IF(A66="","",IF(OR(E66="",J66=""),"",E66+J66))</f>
        <v/>
      </c>
      <c r="L66" s="9" t="n"/>
      <c r="M66" s="19">
        <f>IF(A66="","",IF(K66="","",IF(L66&lt;&gt;"","Réglée",IF('Synthèse'!$B$3&gt;K66,"En retard","À échéance"))))</f>
        <v/>
      </c>
      <c r="N66" s="17">
        <f>IF(A66="","",IF(K66="","",IF(L66&lt;&gt;"",MAX(0,L66-K66),MAX(0,'Synthèse'!$B$3-K66))))</f>
        <v/>
      </c>
      <c r="O66" s="16">
        <f>IF(A66="","",IF(H66="","",IF(L66="",H66,0)))</f>
        <v/>
      </c>
      <c r="P66" s="19">
        <f>IF(A66="","",IF(M66="","",IF(AND(M66="En retard",O66&gt;0),"Oui","Non")))</f>
        <v/>
      </c>
      <c r="Q66" s="7" t="n"/>
    </row>
    <row r="67">
      <c r="A67" s="6" t="n"/>
      <c r="B67" s="7" t="n"/>
      <c r="C67" s="7" t="n"/>
      <c r="D67" s="8" t="n"/>
      <c r="E67" s="9" t="n"/>
      <c r="F67" s="10" t="n"/>
      <c r="G67" s="11" t="n"/>
      <c r="H67" s="12">
        <f>IF(A67="","",IF(OR(F67="",G67=""),"",IFERROR(F67*(1+G67),0)))</f>
        <v/>
      </c>
      <c r="I67" s="7" t="n"/>
      <c r="J67" s="13">
        <f>IF(A67="","",IF(I67="","",IFERROR(VLOOKUP(I67,'Paramètres'!$A$7:$B$11,2,FALSE),0)))</f>
        <v/>
      </c>
      <c r="K67" s="14">
        <f>IF(A67="","",IF(OR(E67="",J67=""),"",E67+J67))</f>
        <v/>
      </c>
      <c r="L67" s="9" t="n"/>
      <c r="M67" s="15">
        <f>IF(A67="","",IF(K67="","",IF(L67&lt;&gt;"","Réglée",IF('Synthèse'!$B$3&gt;K67,"En retard","À échéance"))))</f>
        <v/>
      </c>
      <c r="N67" s="13">
        <f>IF(A67="","",IF(K67="","",IF(L67&lt;&gt;"",MAX(0,L67-K67),MAX(0,'Synthèse'!$B$3-K67))))</f>
        <v/>
      </c>
      <c r="O67" s="12">
        <f>IF(A67="","",IF(H67="","",IF(L67="",H67,0)))</f>
        <v/>
      </c>
      <c r="P67" s="15">
        <f>IF(A67="","",IF(M67="","",IF(AND(M67="En retard",O67&gt;0),"Oui","Non")))</f>
        <v/>
      </c>
      <c r="Q67" s="7" t="n"/>
    </row>
    <row r="68">
      <c r="A68" s="6" t="n"/>
      <c r="B68" s="7" t="n"/>
      <c r="C68" s="7" t="n"/>
      <c r="D68" s="8" t="n"/>
      <c r="E68" s="9" t="n"/>
      <c r="F68" s="10" t="n"/>
      <c r="G68" s="11" t="n"/>
      <c r="H68" s="16">
        <f>IF(A68="","",IF(OR(F68="",G68=""),"",IFERROR(F68*(1+G68),0)))</f>
        <v/>
      </c>
      <c r="I68" s="7" t="n"/>
      <c r="J68" s="17">
        <f>IF(A68="","",IF(I68="","",IFERROR(VLOOKUP(I68,'Paramètres'!$A$7:$B$11,2,FALSE),0)))</f>
        <v/>
      </c>
      <c r="K68" s="18">
        <f>IF(A68="","",IF(OR(E68="",J68=""),"",E68+J68))</f>
        <v/>
      </c>
      <c r="L68" s="9" t="n"/>
      <c r="M68" s="19">
        <f>IF(A68="","",IF(K68="","",IF(L68&lt;&gt;"","Réglée",IF('Synthèse'!$B$3&gt;K68,"En retard","À échéance"))))</f>
        <v/>
      </c>
      <c r="N68" s="17">
        <f>IF(A68="","",IF(K68="","",IF(L68&lt;&gt;"",MAX(0,L68-K68),MAX(0,'Synthèse'!$B$3-K68))))</f>
        <v/>
      </c>
      <c r="O68" s="16">
        <f>IF(A68="","",IF(H68="","",IF(L68="",H68,0)))</f>
        <v/>
      </c>
      <c r="P68" s="19">
        <f>IF(A68="","",IF(M68="","",IF(AND(M68="En retard",O68&gt;0),"Oui","Non")))</f>
        <v/>
      </c>
      <c r="Q68" s="7" t="n"/>
    </row>
    <row r="69">
      <c r="A69" s="6" t="n"/>
      <c r="B69" s="7" t="n"/>
      <c r="C69" s="7" t="n"/>
      <c r="D69" s="8" t="n"/>
      <c r="E69" s="9" t="n"/>
      <c r="F69" s="10" t="n"/>
      <c r="G69" s="11" t="n"/>
      <c r="H69" s="12">
        <f>IF(A69="","",IF(OR(F69="",G69=""),"",IFERROR(F69*(1+G69),0)))</f>
        <v/>
      </c>
      <c r="I69" s="7" t="n"/>
      <c r="J69" s="13">
        <f>IF(A69="","",IF(I69="","",IFERROR(VLOOKUP(I69,'Paramètres'!$A$7:$B$11,2,FALSE),0)))</f>
        <v/>
      </c>
      <c r="K69" s="14">
        <f>IF(A69="","",IF(OR(E69="",J69=""),"",E69+J69))</f>
        <v/>
      </c>
      <c r="L69" s="9" t="n"/>
      <c r="M69" s="15">
        <f>IF(A69="","",IF(K69="","",IF(L69&lt;&gt;"","Réglée",IF('Synthèse'!$B$3&gt;K69,"En retard","À échéance"))))</f>
        <v/>
      </c>
      <c r="N69" s="13">
        <f>IF(A69="","",IF(K69="","",IF(L69&lt;&gt;"",MAX(0,L69-K69),MAX(0,'Synthèse'!$B$3-K69))))</f>
        <v/>
      </c>
      <c r="O69" s="12">
        <f>IF(A69="","",IF(H69="","",IF(L69="",H69,0)))</f>
        <v/>
      </c>
      <c r="P69" s="15">
        <f>IF(A69="","",IF(M69="","",IF(AND(M69="En retard",O69&gt;0),"Oui","Non")))</f>
        <v/>
      </c>
      <c r="Q69" s="7" t="n"/>
    </row>
    <row r="70">
      <c r="A70" s="6" t="n"/>
      <c r="B70" s="7" t="n"/>
      <c r="C70" s="7" t="n"/>
      <c r="D70" s="8" t="n"/>
      <c r="E70" s="9" t="n"/>
      <c r="F70" s="10" t="n"/>
      <c r="G70" s="11" t="n"/>
      <c r="H70" s="16">
        <f>IF(A70="","",IF(OR(F70="",G70=""),"",IFERROR(F70*(1+G70),0)))</f>
        <v/>
      </c>
      <c r="I70" s="7" t="n"/>
      <c r="J70" s="17">
        <f>IF(A70="","",IF(I70="","",IFERROR(VLOOKUP(I70,'Paramètres'!$A$7:$B$11,2,FALSE),0)))</f>
        <v/>
      </c>
      <c r="K70" s="18">
        <f>IF(A70="","",IF(OR(E70="",J70=""),"",E70+J70))</f>
        <v/>
      </c>
      <c r="L70" s="9" t="n"/>
      <c r="M70" s="19">
        <f>IF(A70="","",IF(K70="","",IF(L70&lt;&gt;"","Réglée",IF('Synthèse'!$B$3&gt;K70,"En retard","À échéance"))))</f>
        <v/>
      </c>
      <c r="N70" s="17">
        <f>IF(A70="","",IF(K70="","",IF(L70&lt;&gt;"",MAX(0,L70-K70),MAX(0,'Synthèse'!$B$3-K70))))</f>
        <v/>
      </c>
      <c r="O70" s="16">
        <f>IF(A70="","",IF(H70="","",IF(L70="",H70,0)))</f>
        <v/>
      </c>
      <c r="P70" s="19">
        <f>IF(A70="","",IF(M70="","",IF(AND(M70="En retard",O70&gt;0),"Oui","Non")))</f>
        <v/>
      </c>
      <c r="Q70" s="7" t="n"/>
    </row>
    <row r="71">
      <c r="A71" s="6" t="n"/>
      <c r="B71" s="7" t="n"/>
      <c r="C71" s="7" t="n"/>
      <c r="D71" s="8" t="n"/>
      <c r="E71" s="9" t="n"/>
      <c r="F71" s="10" t="n"/>
      <c r="G71" s="11" t="n"/>
      <c r="H71" s="12">
        <f>IF(A71="","",IF(OR(F71="",G71=""),"",IFERROR(F71*(1+G71),0)))</f>
        <v/>
      </c>
      <c r="I71" s="7" t="n"/>
      <c r="J71" s="13">
        <f>IF(A71="","",IF(I71="","",IFERROR(VLOOKUP(I71,'Paramètres'!$A$7:$B$11,2,FALSE),0)))</f>
        <v/>
      </c>
      <c r="K71" s="14">
        <f>IF(A71="","",IF(OR(E71="",J71=""),"",E71+J71))</f>
        <v/>
      </c>
      <c r="L71" s="9" t="n"/>
      <c r="M71" s="15">
        <f>IF(A71="","",IF(K71="","",IF(L71&lt;&gt;"","Réglée",IF('Synthèse'!$B$3&gt;K71,"En retard","À échéance"))))</f>
        <v/>
      </c>
      <c r="N71" s="13">
        <f>IF(A71="","",IF(K71="","",IF(L71&lt;&gt;"",MAX(0,L71-K71),MAX(0,'Synthèse'!$B$3-K71))))</f>
        <v/>
      </c>
      <c r="O71" s="12">
        <f>IF(A71="","",IF(H71="","",IF(L71="",H71,0)))</f>
        <v/>
      </c>
      <c r="P71" s="15">
        <f>IF(A71="","",IF(M71="","",IF(AND(M71="En retard",O71&gt;0),"Oui","Non")))</f>
        <v/>
      </c>
      <c r="Q71" s="7" t="n"/>
    </row>
    <row r="72">
      <c r="A72" s="6" t="n"/>
      <c r="B72" s="7" t="n"/>
      <c r="C72" s="7" t="n"/>
      <c r="D72" s="8" t="n"/>
      <c r="E72" s="9" t="n"/>
      <c r="F72" s="10" t="n"/>
      <c r="G72" s="11" t="n"/>
      <c r="H72" s="16">
        <f>IF(A72="","",IF(OR(F72="",G72=""),"",IFERROR(F72*(1+G72),0)))</f>
        <v/>
      </c>
      <c r="I72" s="7" t="n"/>
      <c r="J72" s="17">
        <f>IF(A72="","",IF(I72="","",IFERROR(VLOOKUP(I72,'Paramètres'!$A$7:$B$11,2,FALSE),0)))</f>
        <v/>
      </c>
      <c r="K72" s="18">
        <f>IF(A72="","",IF(OR(E72="",J72=""),"",E72+J72))</f>
        <v/>
      </c>
      <c r="L72" s="9" t="n"/>
      <c r="M72" s="19">
        <f>IF(A72="","",IF(K72="","",IF(L72&lt;&gt;"","Réglée",IF('Synthèse'!$B$3&gt;K72,"En retard","À échéance"))))</f>
        <v/>
      </c>
      <c r="N72" s="17">
        <f>IF(A72="","",IF(K72="","",IF(L72&lt;&gt;"",MAX(0,L72-K72),MAX(0,'Synthèse'!$B$3-K72))))</f>
        <v/>
      </c>
      <c r="O72" s="16">
        <f>IF(A72="","",IF(H72="","",IF(L72="",H72,0)))</f>
        <v/>
      </c>
      <c r="P72" s="19">
        <f>IF(A72="","",IF(M72="","",IF(AND(M72="En retard",O72&gt;0),"Oui","Non")))</f>
        <v/>
      </c>
      <c r="Q72" s="7" t="n"/>
    </row>
    <row r="73">
      <c r="A73" s="6" t="n"/>
      <c r="B73" s="7" t="n"/>
      <c r="C73" s="7" t="n"/>
      <c r="D73" s="8" t="n"/>
      <c r="E73" s="9" t="n"/>
      <c r="F73" s="10" t="n"/>
      <c r="G73" s="11" t="n"/>
      <c r="H73" s="12">
        <f>IF(A73="","",IF(OR(F73="",G73=""),"",IFERROR(F73*(1+G73),0)))</f>
        <v/>
      </c>
      <c r="I73" s="7" t="n"/>
      <c r="J73" s="13">
        <f>IF(A73="","",IF(I73="","",IFERROR(VLOOKUP(I73,'Paramètres'!$A$7:$B$11,2,FALSE),0)))</f>
        <v/>
      </c>
      <c r="K73" s="14">
        <f>IF(A73="","",IF(OR(E73="",J73=""),"",E73+J73))</f>
        <v/>
      </c>
      <c r="L73" s="9" t="n"/>
      <c r="M73" s="15">
        <f>IF(A73="","",IF(K73="","",IF(L73&lt;&gt;"","Réglée",IF('Synthèse'!$B$3&gt;K73,"En retard","À échéance"))))</f>
        <v/>
      </c>
      <c r="N73" s="13">
        <f>IF(A73="","",IF(K73="","",IF(L73&lt;&gt;"",MAX(0,L73-K73),MAX(0,'Synthèse'!$B$3-K73))))</f>
        <v/>
      </c>
      <c r="O73" s="12">
        <f>IF(A73="","",IF(H73="","",IF(L73="",H73,0)))</f>
        <v/>
      </c>
      <c r="P73" s="15">
        <f>IF(A73="","",IF(M73="","",IF(AND(M73="En retard",O73&gt;0),"Oui","Non")))</f>
        <v/>
      </c>
      <c r="Q73" s="7" t="n"/>
    </row>
    <row r="74">
      <c r="A74" s="6" t="n"/>
      <c r="B74" s="7" t="n"/>
      <c r="C74" s="7" t="n"/>
      <c r="D74" s="8" t="n"/>
      <c r="E74" s="9" t="n"/>
      <c r="F74" s="10" t="n"/>
      <c r="G74" s="11" t="n"/>
      <c r="H74" s="16">
        <f>IF(A74="","",IF(OR(F74="",G74=""),"",IFERROR(F74*(1+G74),0)))</f>
        <v/>
      </c>
      <c r="I74" s="7" t="n"/>
      <c r="J74" s="17">
        <f>IF(A74="","",IF(I74="","",IFERROR(VLOOKUP(I74,'Paramètres'!$A$7:$B$11,2,FALSE),0)))</f>
        <v/>
      </c>
      <c r="K74" s="18">
        <f>IF(A74="","",IF(OR(E74="",J74=""),"",E74+J74))</f>
        <v/>
      </c>
      <c r="L74" s="9" t="n"/>
      <c r="M74" s="19">
        <f>IF(A74="","",IF(K74="","",IF(L74&lt;&gt;"","Réglée",IF('Synthèse'!$B$3&gt;K74,"En retard","À échéance"))))</f>
        <v/>
      </c>
      <c r="N74" s="17">
        <f>IF(A74="","",IF(K74="","",IF(L74&lt;&gt;"",MAX(0,L74-K74),MAX(0,'Synthèse'!$B$3-K74))))</f>
        <v/>
      </c>
      <c r="O74" s="16">
        <f>IF(A74="","",IF(H74="","",IF(L74="",H74,0)))</f>
        <v/>
      </c>
      <c r="P74" s="19">
        <f>IF(A74="","",IF(M74="","",IF(AND(M74="En retard",O74&gt;0),"Oui","Non")))</f>
        <v/>
      </c>
      <c r="Q74" s="7" t="n"/>
    </row>
    <row r="75">
      <c r="A75" s="6" t="n"/>
      <c r="B75" s="7" t="n"/>
      <c r="C75" s="7" t="n"/>
      <c r="D75" s="8" t="n"/>
      <c r="E75" s="9" t="n"/>
      <c r="F75" s="10" t="n"/>
      <c r="G75" s="11" t="n"/>
      <c r="H75" s="12">
        <f>IF(A75="","",IF(OR(F75="",G75=""),"",IFERROR(F75*(1+G75),0)))</f>
        <v/>
      </c>
      <c r="I75" s="7" t="n"/>
      <c r="J75" s="13">
        <f>IF(A75="","",IF(I75="","",IFERROR(VLOOKUP(I75,'Paramètres'!$A$7:$B$11,2,FALSE),0)))</f>
        <v/>
      </c>
      <c r="K75" s="14">
        <f>IF(A75="","",IF(OR(E75="",J75=""),"",E75+J75))</f>
        <v/>
      </c>
      <c r="L75" s="9" t="n"/>
      <c r="M75" s="15">
        <f>IF(A75="","",IF(K75="","",IF(L75&lt;&gt;"","Réglée",IF('Synthèse'!$B$3&gt;K75,"En retard","À échéance"))))</f>
        <v/>
      </c>
      <c r="N75" s="13">
        <f>IF(A75="","",IF(K75="","",IF(L75&lt;&gt;"",MAX(0,L75-K75),MAX(0,'Synthèse'!$B$3-K75))))</f>
        <v/>
      </c>
      <c r="O75" s="12">
        <f>IF(A75="","",IF(H75="","",IF(L75="",H75,0)))</f>
        <v/>
      </c>
      <c r="P75" s="15">
        <f>IF(A75="","",IF(M75="","",IF(AND(M75="En retard",O75&gt;0),"Oui","Non")))</f>
        <v/>
      </c>
      <c r="Q75" s="7" t="n"/>
    </row>
    <row r="76">
      <c r="A76" s="6" t="n"/>
      <c r="B76" s="7" t="n"/>
      <c r="C76" s="7" t="n"/>
      <c r="D76" s="8" t="n"/>
      <c r="E76" s="9" t="n"/>
      <c r="F76" s="10" t="n"/>
      <c r="G76" s="11" t="n"/>
      <c r="H76" s="16">
        <f>IF(A76="","",IF(OR(F76="",G76=""),"",IFERROR(F76*(1+G76),0)))</f>
        <v/>
      </c>
      <c r="I76" s="7" t="n"/>
      <c r="J76" s="17">
        <f>IF(A76="","",IF(I76="","",IFERROR(VLOOKUP(I76,'Paramètres'!$A$7:$B$11,2,FALSE),0)))</f>
        <v/>
      </c>
      <c r="K76" s="18">
        <f>IF(A76="","",IF(OR(E76="",J76=""),"",E76+J76))</f>
        <v/>
      </c>
      <c r="L76" s="9" t="n"/>
      <c r="M76" s="19">
        <f>IF(A76="","",IF(K76="","",IF(L76&lt;&gt;"","Réglée",IF('Synthèse'!$B$3&gt;K76,"En retard","À échéance"))))</f>
        <v/>
      </c>
      <c r="N76" s="17">
        <f>IF(A76="","",IF(K76="","",IF(L76&lt;&gt;"",MAX(0,L76-K76),MAX(0,'Synthèse'!$B$3-K76))))</f>
        <v/>
      </c>
      <c r="O76" s="16">
        <f>IF(A76="","",IF(H76="","",IF(L76="",H76,0)))</f>
        <v/>
      </c>
      <c r="P76" s="19">
        <f>IF(A76="","",IF(M76="","",IF(AND(M76="En retard",O76&gt;0),"Oui","Non")))</f>
        <v/>
      </c>
      <c r="Q76" s="7" t="n"/>
    </row>
    <row r="77">
      <c r="A77" s="6" t="n"/>
      <c r="B77" s="7" t="n"/>
      <c r="C77" s="7" t="n"/>
      <c r="D77" s="8" t="n"/>
      <c r="E77" s="9" t="n"/>
      <c r="F77" s="10" t="n"/>
      <c r="G77" s="11" t="n"/>
      <c r="H77" s="12">
        <f>IF(A77="","",IF(OR(F77="",G77=""),"",IFERROR(F77*(1+G77),0)))</f>
        <v/>
      </c>
      <c r="I77" s="7" t="n"/>
      <c r="J77" s="13">
        <f>IF(A77="","",IF(I77="","",IFERROR(VLOOKUP(I77,'Paramètres'!$A$7:$B$11,2,FALSE),0)))</f>
        <v/>
      </c>
      <c r="K77" s="14">
        <f>IF(A77="","",IF(OR(E77="",J77=""),"",E77+J77))</f>
        <v/>
      </c>
      <c r="L77" s="9" t="n"/>
      <c r="M77" s="15">
        <f>IF(A77="","",IF(K77="","",IF(L77&lt;&gt;"","Réglée",IF('Synthèse'!$B$3&gt;K77,"En retard","À échéance"))))</f>
        <v/>
      </c>
      <c r="N77" s="13">
        <f>IF(A77="","",IF(K77="","",IF(L77&lt;&gt;"",MAX(0,L77-K77),MAX(0,'Synthèse'!$B$3-K77))))</f>
        <v/>
      </c>
      <c r="O77" s="12">
        <f>IF(A77="","",IF(H77="","",IF(L77="",H77,0)))</f>
        <v/>
      </c>
      <c r="P77" s="15">
        <f>IF(A77="","",IF(M77="","",IF(AND(M77="En retard",O77&gt;0),"Oui","Non")))</f>
        <v/>
      </c>
      <c r="Q77" s="7" t="n"/>
    </row>
    <row r="78">
      <c r="A78" s="6" t="n"/>
      <c r="B78" s="7" t="n"/>
      <c r="C78" s="7" t="n"/>
      <c r="D78" s="8" t="n"/>
      <c r="E78" s="9" t="n"/>
      <c r="F78" s="10" t="n"/>
      <c r="G78" s="11" t="n"/>
      <c r="H78" s="16">
        <f>IF(A78="","",IF(OR(F78="",G78=""),"",IFERROR(F78*(1+G78),0)))</f>
        <v/>
      </c>
      <c r="I78" s="7" t="n"/>
      <c r="J78" s="17">
        <f>IF(A78="","",IF(I78="","",IFERROR(VLOOKUP(I78,'Paramètres'!$A$7:$B$11,2,FALSE),0)))</f>
        <v/>
      </c>
      <c r="K78" s="18">
        <f>IF(A78="","",IF(OR(E78="",J78=""),"",E78+J78))</f>
        <v/>
      </c>
      <c r="L78" s="9" t="n"/>
      <c r="M78" s="19">
        <f>IF(A78="","",IF(K78="","",IF(L78&lt;&gt;"","Réglée",IF('Synthèse'!$B$3&gt;K78,"En retard","À échéance"))))</f>
        <v/>
      </c>
      <c r="N78" s="17">
        <f>IF(A78="","",IF(K78="","",IF(L78&lt;&gt;"",MAX(0,L78-K78),MAX(0,'Synthèse'!$B$3-K78))))</f>
        <v/>
      </c>
      <c r="O78" s="16">
        <f>IF(A78="","",IF(H78="","",IF(L78="",H78,0)))</f>
        <v/>
      </c>
      <c r="P78" s="19">
        <f>IF(A78="","",IF(M78="","",IF(AND(M78="En retard",O78&gt;0),"Oui","Non")))</f>
        <v/>
      </c>
      <c r="Q78" s="7" t="n"/>
    </row>
    <row r="79">
      <c r="A79" s="6" t="n"/>
      <c r="B79" s="7" t="n"/>
      <c r="C79" s="7" t="n"/>
      <c r="D79" s="8" t="n"/>
      <c r="E79" s="9" t="n"/>
      <c r="F79" s="10" t="n"/>
      <c r="G79" s="11" t="n"/>
      <c r="H79" s="12">
        <f>IF(A79="","",IF(OR(F79="",G79=""),"",IFERROR(F79*(1+G79),0)))</f>
        <v/>
      </c>
      <c r="I79" s="7" t="n"/>
      <c r="J79" s="13">
        <f>IF(A79="","",IF(I79="","",IFERROR(VLOOKUP(I79,'Paramètres'!$A$7:$B$11,2,FALSE),0)))</f>
        <v/>
      </c>
      <c r="K79" s="14">
        <f>IF(A79="","",IF(OR(E79="",J79=""),"",E79+J79))</f>
        <v/>
      </c>
      <c r="L79" s="9" t="n"/>
      <c r="M79" s="15">
        <f>IF(A79="","",IF(K79="","",IF(L79&lt;&gt;"","Réglée",IF('Synthèse'!$B$3&gt;K79,"En retard","À échéance"))))</f>
        <v/>
      </c>
      <c r="N79" s="13">
        <f>IF(A79="","",IF(K79="","",IF(L79&lt;&gt;"",MAX(0,L79-K79),MAX(0,'Synthèse'!$B$3-K79))))</f>
        <v/>
      </c>
      <c r="O79" s="12">
        <f>IF(A79="","",IF(H79="","",IF(L79="",H79,0)))</f>
        <v/>
      </c>
      <c r="P79" s="15">
        <f>IF(A79="","",IF(M79="","",IF(AND(M79="En retard",O79&gt;0),"Oui","Non")))</f>
        <v/>
      </c>
      <c r="Q79" s="7" t="n"/>
    </row>
    <row r="80">
      <c r="A80" s="6" t="n"/>
      <c r="B80" s="7" t="n"/>
      <c r="C80" s="7" t="n"/>
      <c r="D80" s="8" t="n"/>
      <c r="E80" s="9" t="n"/>
      <c r="F80" s="10" t="n"/>
      <c r="G80" s="11" t="n"/>
      <c r="H80" s="16">
        <f>IF(A80="","",IF(OR(F80="",G80=""),"",IFERROR(F80*(1+G80),0)))</f>
        <v/>
      </c>
      <c r="I80" s="7" t="n"/>
      <c r="J80" s="17">
        <f>IF(A80="","",IF(I80="","",IFERROR(VLOOKUP(I80,'Paramètres'!$A$7:$B$11,2,FALSE),0)))</f>
        <v/>
      </c>
      <c r="K80" s="18">
        <f>IF(A80="","",IF(OR(E80="",J80=""),"",E80+J80))</f>
        <v/>
      </c>
      <c r="L80" s="9" t="n"/>
      <c r="M80" s="19">
        <f>IF(A80="","",IF(K80="","",IF(L80&lt;&gt;"","Réglée",IF('Synthèse'!$B$3&gt;K80,"En retard","À échéance"))))</f>
        <v/>
      </c>
      <c r="N80" s="17">
        <f>IF(A80="","",IF(K80="","",IF(L80&lt;&gt;"",MAX(0,L80-K80),MAX(0,'Synthèse'!$B$3-K80))))</f>
        <v/>
      </c>
      <c r="O80" s="16">
        <f>IF(A80="","",IF(H80="","",IF(L80="",H80,0)))</f>
        <v/>
      </c>
      <c r="P80" s="19">
        <f>IF(A80="","",IF(M80="","",IF(AND(M80="En retard",O80&gt;0),"Oui","Non")))</f>
        <v/>
      </c>
      <c r="Q80" s="7" t="n"/>
    </row>
    <row r="81">
      <c r="A81" s="6" t="n"/>
      <c r="B81" s="7" t="n"/>
      <c r="C81" s="7" t="n"/>
      <c r="D81" s="8" t="n"/>
      <c r="E81" s="9" t="n"/>
      <c r="F81" s="10" t="n"/>
      <c r="G81" s="11" t="n"/>
      <c r="H81" s="12">
        <f>IF(A81="","",IF(OR(F81="",G81=""),"",IFERROR(F81*(1+G81),0)))</f>
        <v/>
      </c>
      <c r="I81" s="7" t="n"/>
      <c r="J81" s="13">
        <f>IF(A81="","",IF(I81="","",IFERROR(VLOOKUP(I81,'Paramètres'!$A$7:$B$11,2,FALSE),0)))</f>
        <v/>
      </c>
      <c r="K81" s="14">
        <f>IF(A81="","",IF(OR(E81="",J81=""),"",E81+J81))</f>
        <v/>
      </c>
      <c r="L81" s="9" t="n"/>
      <c r="M81" s="15">
        <f>IF(A81="","",IF(K81="","",IF(L81&lt;&gt;"","Réglée",IF('Synthèse'!$B$3&gt;K81,"En retard","À échéance"))))</f>
        <v/>
      </c>
      <c r="N81" s="13">
        <f>IF(A81="","",IF(K81="","",IF(L81&lt;&gt;"",MAX(0,L81-K81),MAX(0,'Synthèse'!$B$3-K81))))</f>
        <v/>
      </c>
      <c r="O81" s="12">
        <f>IF(A81="","",IF(H81="","",IF(L81="",H81,0)))</f>
        <v/>
      </c>
      <c r="P81" s="15">
        <f>IF(A81="","",IF(M81="","",IF(AND(M81="En retard",O81&gt;0),"Oui","Non")))</f>
        <v/>
      </c>
      <c r="Q81" s="7" t="n"/>
    </row>
    <row r="82">
      <c r="A82" s="6" t="n"/>
      <c r="B82" s="7" t="n"/>
      <c r="C82" s="7" t="n"/>
      <c r="D82" s="8" t="n"/>
      <c r="E82" s="9" t="n"/>
      <c r="F82" s="10" t="n"/>
      <c r="G82" s="11" t="n"/>
      <c r="H82" s="16">
        <f>IF(A82="","",IF(OR(F82="",G82=""),"",IFERROR(F82*(1+G82),0)))</f>
        <v/>
      </c>
      <c r="I82" s="7" t="n"/>
      <c r="J82" s="17">
        <f>IF(A82="","",IF(I82="","",IFERROR(VLOOKUP(I82,'Paramètres'!$A$7:$B$11,2,FALSE),0)))</f>
        <v/>
      </c>
      <c r="K82" s="18">
        <f>IF(A82="","",IF(OR(E82="",J82=""),"",E82+J82))</f>
        <v/>
      </c>
      <c r="L82" s="9" t="n"/>
      <c r="M82" s="19">
        <f>IF(A82="","",IF(K82="","",IF(L82&lt;&gt;"","Réglée",IF('Synthèse'!$B$3&gt;K82,"En retard","À échéance"))))</f>
        <v/>
      </c>
      <c r="N82" s="17">
        <f>IF(A82="","",IF(K82="","",IF(L82&lt;&gt;"",MAX(0,L82-K82),MAX(0,'Synthèse'!$B$3-K82))))</f>
        <v/>
      </c>
      <c r="O82" s="16">
        <f>IF(A82="","",IF(H82="","",IF(L82="",H82,0)))</f>
        <v/>
      </c>
      <c r="P82" s="19">
        <f>IF(A82="","",IF(M82="","",IF(AND(M82="En retard",O82&gt;0),"Oui","Non")))</f>
        <v/>
      </c>
      <c r="Q82" s="7" t="n"/>
    </row>
    <row r="83">
      <c r="A83" s="6" t="n"/>
      <c r="B83" s="7" t="n"/>
      <c r="C83" s="7" t="n"/>
      <c r="D83" s="8" t="n"/>
      <c r="E83" s="9" t="n"/>
      <c r="F83" s="10" t="n"/>
      <c r="G83" s="11" t="n"/>
      <c r="H83" s="12">
        <f>IF(A83="","",IF(OR(F83="",G83=""),"",IFERROR(F83*(1+G83),0)))</f>
        <v/>
      </c>
      <c r="I83" s="7" t="n"/>
      <c r="J83" s="13">
        <f>IF(A83="","",IF(I83="","",IFERROR(VLOOKUP(I83,'Paramètres'!$A$7:$B$11,2,FALSE),0)))</f>
        <v/>
      </c>
      <c r="K83" s="14">
        <f>IF(A83="","",IF(OR(E83="",J83=""),"",E83+J83))</f>
        <v/>
      </c>
      <c r="L83" s="9" t="n"/>
      <c r="M83" s="15">
        <f>IF(A83="","",IF(K83="","",IF(L83&lt;&gt;"","Réglée",IF('Synthèse'!$B$3&gt;K83,"En retard","À échéance"))))</f>
        <v/>
      </c>
      <c r="N83" s="13">
        <f>IF(A83="","",IF(K83="","",IF(L83&lt;&gt;"",MAX(0,L83-K83),MAX(0,'Synthèse'!$B$3-K83))))</f>
        <v/>
      </c>
      <c r="O83" s="12">
        <f>IF(A83="","",IF(H83="","",IF(L83="",H83,0)))</f>
        <v/>
      </c>
      <c r="P83" s="15">
        <f>IF(A83="","",IF(M83="","",IF(AND(M83="En retard",O83&gt;0),"Oui","Non")))</f>
        <v/>
      </c>
      <c r="Q83" s="7" t="n"/>
    </row>
    <row r="84">
      <c r="A84" s="6" t="n"/>
      <c r="B84" s="7" t="n"/>
      <c r="C84" s="7" t="n"/>
      <c r="D84" s="8" t="n"/>
      <c r="E84" s="9" t="n"/>
      <c r="F84" s="10" t="n"/>
      <c r="G84" s="11" t="n"/>
      <c r="H84" s="16">
        <f>IF(A84="","",IF(OR(F84="",G84=""),"",IFERROR(F84*(1+G84),0)))</f>
        <v/>
      </c>
      <c r="I84" s="7" t="n"/>
      <c r="J84" s="17">
        <f>IF(A84="","",IF(I84="","",IFERROR(VLOOKUP(I84,'Paramètres'!$A$7:$B$11,2,FALSE),0)))</f>
        <v/>
      </c>
      <c r="K84" s="18">
        <f>IF(A84="","",IF(OR(E84="",J84=""),"",E84+J84))</f>
        <v/>
      </c>
      <c r="L84" s="9" t="n"/>
      <c r="M84" s="19">
        <f>IF(A84="","",IF(K84="","",IF(L84&lt;&gt;"","Réglée",IF('Synthèse'!$B$3&gt;K84,"En retard","À échéance"))))</f>
        <v/>
      </c>
      <c r="N84" s="17">
        <f>IF(A84="","",IF(K84="","",IF(L84&lt;&gt;"",MAX(0,L84-K84),MAX(0,'Synthèse'!$B$3-K84))))</f>
        <v/>
      </c>
      <c r="O84" s="16">
        <f>IF(A84="","",IF(H84="","",IF(L84="",H84,0)))</f>
        <v/>
      </c>
      <c r="P84" s="19">
        <f>IF(A84="","",IF(M84="","",IF(AND(M84="En retard",O84&gt;0),"Oui","Non")))</f>
        <v/>
      </c>
      <c r="Q84" s="7" t="n"/>
    </row>
    <row r="85">
      <c r="A85" s="6" t="n"/>
      <c r="B85" s="7" t="n"/>
      <c r="C85" s="7" t="n"/>
      <c r="D85" s="8" t="n"/>
      <c r="E85" s="9" t="n"/>
      <c r="F85" s="10" t="n"/>
      <c r="G85" s="11" t="n"/>
      <c r="H85" s="12">
        <f>IF(A85="","",IF(OR(F85="",G85=""),"",IFERROR(F85*(1+G85),0)))</f>
        <v/>
      </c>
      <c r="I85" s="7" t="n"/>
      <c r="J85" s="13">
        <f>IF(A85="","",IF(I85="","",IFERROR(VLOOKUP(I85,'Paramètres'!$A$7:$B$11,2,FALSE),0)))</f>
        <v/>
      </c>
      <c r="K85" s="14">
        <f>IF(A85="","",IF(OR(E85="",J85=""),"",E85+J85))</f>
        <v/>
      </c>
      <c r="L85" s="9" t="n"/>
      <c r="M85" s="15">
        <f>IF(A85="","",IF(K85="","",IF(L85&lt;&gt;"","Réglée",IF('Synthèse'!$B$3&gt;K85,"En retard","À échéance"))))</f>
        <v/>
      </c>
      <c r="N85" s="13">
        <f>IF(A85="","",IF(K85="","",IF(L85&lt;&gt;"",MAX(0,L85-K85),MAX(0,'Synthèse'!$B$3-K85))))</f>
        <v/>
      </c>
      <c r="O85" s="12">
        <f>IF(A85="","",IF(H85="","",IF(L85="",H85,0)))</f>
        <v/>
      </c>
      <c r="P85" s="15">
        <f>IF(A85="","",IF(M85="","",IF(AND(M85="En retard",O85&gt;0),"Oui","Non")))</f>
        <v/>
      </c>
      <c r="Q85" s="7" t="n"/>
    </row>
    <row r="86">
      <c r="A86" s="6" t="n"/>
      <c r="B86" s="7" t="n"/>
      <c r="C86" s="7" t="n"/>
      <c r="D86" s="8" t="n"/>
      <c r="E86" s="9" t="n"/>
      <c r="F86" s="10" t="n"/>
      <c r="G86" s="11" t="n"/>
      <c r="H86" s="16">
        <f>IF(A86="","",IF(OR(F86="",G86=""),"",IFERROR(F86*(1+G86),0)))</f>
        <v/>
      </c>
      <c r="I86" s="7" t="n"/>
      <c r="J86" s="17">
        <f>IF(A86="","",IF(I86="","",IFERROR(VLOOKUP(I86,'Paramètres'!$A$7:$B$11,2,FALSE),0)))</f>
        <v/>
      </c>
      <c r="K86" s="18">
        <f>IF(A86="","",IF(OR(E86="",J86=""),"",E86+J86))</f>
        <v/>
      </c>
      <c r="L86" s="9" t="n"/>
      <c r="M86" s="19">
        <f>IF(A86="","",IF(K86="","",IF(L86&lt;&gt;"","Réglée",IF('Synthèse'!$B$3&gt;K86,"En retard","À échéance"))))</f>
        <v/>
      </c>
      <c r="N86" s="17">
        <f>IF(A86="","",IF(K86="","",IF(L86&lt;&gt;"",MAX(0,L86-K86),MAX(0,'Synthèse'!$B$3-K86))))</f>
        <v/>
      </c>
      <c r="O86" s="16">
        <f>IF(A86="","",IF(H86="","",IF(L86="",H86,0)))</f>
        <v/>
      </c>
      <c r="P86" s="19">
        <f>IF(A86="","",IF(M86="","",IF(AND(M86="En retard",O86&gt;0),"Oui","Non")))</f>
        <v/>
      </c>
      <c r="Q86" s="7" t="n"/>
    </row>
    <row r="87">
      <c r="A87" s="6" t="n"/>
      <c r="B87" s="7" t="n"/>
      <c r="C87" s="7" t="n"/>
      <c r="D87" s="8" t="n"/>
      <c r="E87" s="9" t="n"/>
      <c r="F87" s="10" t="n"/>
      <c r="G87" s="11" t="n"/>
      <c r="H87" s="12">
        <f>IF(A87="","",IF(OR(F87="",G87=""),"",IFERROR(F87*(1+G87),0)))</f>
        <v/>
      </c>
      <c r="I87" s="7" t="n"/>
      <c r="J87" s="13">
        <f>IF(A87="","",IF(I87="","",IFERROR(VLOOKUP(I87,'Paramètres'!$A$7:$B$11,2,FALSE),0)))</f>
        <v/>
      </c>
      <c r="K87" s="14">
        <f>IF(A87="","",IF(OR(E87="",J87=""),"",E87+J87))</f>
        <v/>
      </c>
      <c r="L87" s="9" t="n"/>
      <c r="M87" s="15">
        <f>IF(A87="","",IF(K87="","",IF(L87&lt;&gt;"","Réglée",IF('Synthèse'!$B$3&gt;K87,"En retard","À échéance"))))</f>
        <v/>
      </c>
      <c r="N87" s="13">
        <f>IF(A87="","",IF(K87="","",IF(L87&lt;&gt;"",MAX(0,L87-K87),MAX(0,'Synthèse'!$B$3-K87))))</f>
        <v/>
      </c>
      <c r="O87" s="12">
        <f>IF(A87="","",IF(H87="","",IF(L87="",H87,0)))</f>
        <v/>
      </c>
      <c r="P87" s="15">
        <f>IF(A87="","",IF(M87="","",IF(AND(M87="En retard",O87&gt;0),"Oui","Non")))</f>
        <v/>
      </c>
      <c r="Q87" s="7" t="n"/>
    </row>
    <row r="88">
      <c r="A88" s="6" t="n"/>
      <c r="B88" s="7" t="n"/>
      <c r="C88" s="7" t="n"/>
      <c r="D88" s="8" t="n"/>
      <c r="E88" s="9" t="n"/>
      <c r="F88" s="10" t="n"/>
      <c r="G88" s="11" t="n"/>
      <c r="H88" s="16">
        <f>IF(A88="","",IF(OR(F88="",G88=""),"",IFERROR(F88*(1+G88),0)))</f>
        <v/>
      </c>
      <c r="I88" s="7" t="n"/>
      <c r="J88" s="17">
        <f>IF(A88="","",IF(I88="","",IFERROR(VLOOKUP(I88,'Paramètres'!$A$7:$B$11,2,FALSE),0)))</f>
        <v/>
      </c>
      <c r="K88" s="18">
        <f>IF(A88="","",IF(OR(E88="",J88=""),"",E88+J88))</f>
        <v/>
      </c>
      <c r="L88" s="9" t="n"/>
      <c r="M88" s="19">
        <f>IF(A88="","",IF(K88="","",IF(L88&lt;&gt;"","Réglée",IF('Synthèse'!$B$3&gt;K88,"En retard","À échéance"))))</f>
        <v/>
      </c>
      <c r="N88" s="17">
        <f>IF(A88="","",IF(K88="","",IF(L88&lt;&gt;"",MAX(0,L88-K88),MAX(0,'Synthèse'!$B$3-K88))))</f>
        <v/>
      </c>
      <c r="O88" s="16">
        <f>IF(A88="","",IF(H88="","",IF(L88="",H88,0)))</f>
        <v/>
      </c>
      <c r="P88" s="19">
        <f>IF(A88="","",IF(M88="","",IF(AND(M88="En retard",O88&gt;0),"Oui","Non")))</f>
        <v/>
      </c>
      <c r="Q88" s="7" t="n"/>
    </row>
    <row r="89">
      <c r="A89" s="6" t="n"/>
      <c r="B89" s="7" t="n"/>
      <c r="C89" s="7" t="n"/>
      <c r="D89" s="8" t="n"/>
      <c r="E89" s="9" t="n"/>
      <c r="F89" s="10" t="n"/>
      <c r="G89" s="11" t="n"/>
      <c r="H89" s="12">
        <f>IF(A89="","",IF(OR(F89="",G89=""),"",IFERROR(F89*(1+G89),0)))</f>
        <v/>
      </c>
      <c r="I89" s="7" t="n"/>
      <c r="J89" s="13">
        <f>IF(A89="","",IF(I89="","",IFERROR(VLOOKUP(I89,'Paramètres'!$A$7:$B$11,2,FALSE),0)))</f>
        <v/>
      </c>
      <c r="K89" s="14">
        <f>IF(A89="","",IF(OR(E89="",J89=""),"",E89+J89))</f>
        <v/>
      </c>
      <c r="L89" s="9" t="n"/>
      <c r="M89" s="15">
        <f>IF(A89="","",IF(K89="","",IF(L89&lt;&gt;"","Réglée",IF('Synthèse'!$B$3&gt;K89,"En retard","À échéance"))))</f>
        <v/>
      </c>
      <c r="N89" s="13">
        <f>IF(A89="","",IF(K89="","",IF(L89&lt;&gt;"",MAX(0,L89-K89),MAX(0,'Synthèse'!$B$3-K89))))</f>
        <v/>
      </c>
      <c r="O89" s="12">
        <f>IF(A89="","",IF(H89="","",IF(L89="",H89,0)))</f>
        <v/>
      </c>
      <c r="P89" s="15">
        <f>IF(A89="","",IF(M89="","",IF(AND(M89="En retard",O89&gt;0),"Oui","Non")))</f>
        <v/>
      </c>
      <c r="Q89" s="7" t="n"/>
    </row>
    <row r="90">
      <c r="A90" s="6" t="n"/>
      <c r="B90" s="7" t="n"/>
      <c r="C90" s="7" t="n"/>
      <c r="D90" s="8" t="n"/>
      <c r="E90" s="9" t="n"/>
      <c r="F90" s="10" t="n"/>
      <c r="G90" s="11" t="n"/>
      <c r="H90" s="16">
        <f>IF(A90="","",IF(OR(F90="",G90=""),"",IFERROR(F90*(1+G90),0)))</f>
        <v/>
      </c>
      <c r="I90" s="7" t="n"/>
      <c r="J90" s="17">
        <f>IF(A90="","",IF(I90="","",IFERROR(VLOOKUP(I90,'Paramètres'!$A$7:$B$11,2,FALSE),0)))</f>
        <v/>
      </c>
      <c r="K90" s="18">
        <f>IF(A90="","",IF(OR(E90="",J90=""),"",E90+J90))</f>
        <v/>
      </c>
      <c r="L90" s="9" t="n"/>
      <c r="M90" s="19">
        <f>IF(A90="","",IF(K90="","",IF(L90&lt;&gt;"","Réglée",IF('Synthèse'!$B$3&gt;K90,"En retard","À échéance"))))</f>
        <v/>
      </c>
      <c r="N90" s="17">
        <f>IF(A90="","",IF(K90="","",IF(L90&lt;&gt;"",MAX(0,L90-K90),MAX(0,'Synthèse'!$B$3-K90))))</f>
        <v/>
      </c>
      <c r="O90" s="16">
        <f>IF(A90="","",IF(H90="","",IF(L90="",H90,0)))</f>
        <v/>
      </c>
      <c r="P90" s="19">
        <f>IF(A90="","",IF(M90="","",IF(AND(M90="En retard",O90&gt;0),"Oui","Non")))</f>
        <v/>
      </c>
      <c r="Q90" s="7" t="n"/>
    </row>
    <row r="91">
      <c r="A91" s="6" t="n"/>
      <c r="B91" s="7" t="n"/>
      <c r="C91" s="7" t="n"/>
      <c r="D91" s="8" t="n"/>
      <c r="E91" s="9" t="n"/>
      <c r="F91" s="10" t="n"/>
      <c r="G91" s="11" t="n"/>
      <c r="H91" s="12">
        <f>IF(A91="","",IF(OR(F91="",G91=""),"",IFERROR(F91*(1+G91),0)))</f>
        <v/>
      </c>
      <c r="I91" s="7" t="n"/>
      <c r="J91" s="13">
        <f>IF(A91="","",IF(I91="","",IFERROR(VLOOKUP(I91,'Paramètres'!$A$7:$B$11,2,FALSE),0)))</f>
        <v/>
      </c>
      <c r="K91" s="14">
        <f>IF(A91="","",IF(OR(E91="",J91=""),"",E91+J91))</f>
        <v/>
      </c>
      <c r="L91" s="9" t="n"/>
      <c r="M91" s="15">
        <f>IF(A91="","",IF(K91="","",IF(L91&lt;&gt;"","Réglée",IF('Synthèse'!$B$3&gt;K91,"En retard","À échéance"))))</f>
        <v/>
      </c>
      <c r="N91" s="13">
        <f>IF(A91="","",IF(K91="","",IF(L91&lt;&gt;"",MAX(0,L91-K91),MAX(0,'Synthèse'!$B$3-K91))))</f>
        <v/>
      </c>
      <c r="O91" s="12">
        <f>IF(A91="","",IF(H91="","",IF(L91="",H91,0)))</f>
        <v/>
      </c>
      <c r="P91" s="15">
        <f>IF(A91="","",IF(M91="","",IF(AND(M91="En retard",O91&gt;0),"Oui","Non")))</f>
        <v/>
      </c>
      <c r="Q91" s="7" t="n"/>
    </row>
    <row r="92">
      <c r="A92" s="6" t="n"/>
      <c r="B92" s="7" t="n"/>
      <c r="C92" s="7" t="n"/>
      <c r="D92" s="8" t="n"/>
      <c r="E92" s="9" t="n"/>
      <c r="F92" s="10" t="n"/>
      <c r="G92" s="11" t="n"/>
      <c r="H92" s="16">
        <f>IF(A92="","",IF(OR(F92="",G92=""),"",IFERROR(F92*(1+G92),0)))</f>
        <v/>
      </c>
      <c r="I92" s="7" t="n"/>
      <c r="J92" s="17">
        <f>IF(A92="","",IF(I92="","",IFERROR(VLOOKUP(I92,'Paramètres'!$A$7:$B$11,2,FALSE),0)))</f>
        <v/>
      </c>
      <c r="K92" s="18">
        <f>IF(A92="","",IF(OR(E92="",J92=""),"",E92+J92))</f>
        <v/>
      </c>
      <c r="L92" s="9" t="n"/>
      <c r="M92" s="19">
        <f>IF(A92="","",IF(K92="","",IF(L92&lt;&gt;"","Réglée",IF('Synthèse'!$B$3&gt;K92,"En retard","À échéance"))))</f>
        <v/>
      </c>
      <c r="N92" s="17">
        <f>IF(A92="","",IF(K92="","",IF(L92&lt;&gt;"",MAX(0,L92-K92),MAX(0,'Synthèse'!$B$3-K92))))</f>
        <v/>
      </c>
      <c r="O92" s="16">
        <f>IF(A92="","",IF(H92="","",IF(L92="",H92,0)))</f>
        <v/>
      </c>
      <c r="P92" s="19">
        <f>IF(A92="","",IF(M92="","",IF(AND(M92="En retard",O92&gt;0),"Oui","Non")))</f>
        <v/>
      </c>
      <c r="Q92" s="7" t="n"/>
    </row>
    <row r="93">
      <c r="A93" s="6" t="n"/>
      <c r="B93" s="7" t="n"/>
      <c r="C93" s="7" t="n"/>
      <c r="D93" s="8" t="n"/>
      <c r="E93" s="9" t="n"/>
      <c r="F93" s="10" t="n"/>
      <c r="G93" s="11" t="n"/>
      <c r="H93" s="12">
        <f>IF(A93="","",IF(OR(F93="",G93=""),"",IFERROR(F93*(1+G93),0)))</f>
        <v/>
      </c>
      <c r="I93" s="7" t="n"/>
      <c r="J93" s="13">
        <f>IF(A93="","",IF(I93="","",IFERROR(VLOOKUP(I93,'Paramètres'!$A$7:$B$11,2,FALSE),0)))</f>
        <v/>
      </c>
      <c r="K93" s="14">
        <f>IF(A93="","",IF(OR(E93="",J93=""),"",E93+J93))</f>
        <v/>
      </c>
      <c r="L93" s="9" t="n"/>
      <c r="M93" s="15">
        <f>IF(A93="","",IF(K93="","",IF(L93&lt;&gt;"","Réglée",IF('Synthèse'!$B$3&gt;K93,"En retard","À échéance"))))</f>
        <v/>
      </c>
      <c r="N93" s="13">
        <f>IF(A93="","",IF(K93="","",IF(L93&lt;&gt;"",MAX(0,L93-K93),MAX(0,'Synthèse'!$B$3-K93))))</f>
        <v/>
      </c>
      <c r="O93" s="12">
        <f>IF(A93="","",IF(H93="","",IF(L93="",H93,0)))</f>
        <v/>
      </c>
      <c r="P93" s="15">
        <f>IF(A93="","",IF(M93="","",IF(AND(M93="En retard",O93&gt;0),"Oui","Non")))</f>
        <v/>
      </c>
      <c r="Q93" s="7" t="n"/>
    </row>
    <row r="94">
      <c r="A94" s="6" t="n"/>
      <c r="B94" s="7" t="n"/>
      <c r="C94" s="7" t="n"/>
      <c r="D94" s="8" t="n"/>
      <c r="E94" s="9" t="n"/>
      <c r="F94" s="10" t="n"/>
      <c r="G94" s="11" t="n"/>
      <c r="H94" s="16">
        <f>IF(A94="","",IF(OR(F94="",G94=""),"",IFERROR(F94*(1+G94),0)))</f>
        <v/>
      </c>
      <c r="I94" s="7" t="n"/>
      <c r="J94" s="17">
        <f>IF(A94="","",IF(I94="","",IFERROR(VLOOKUP(I94,'Paramètres'!$A$7:$B$11,2,FALSE),0)))</f>
        <v/>
      </c>
      <c r="K94" s="18">
        <f>IF(A94="","",IF(OR(E94="",J94=""),"",E94+J94))</f>
        <v/>
      </c>
      <c r="L94" s="9" t="n"/>
      <c r="M94" s="19">
        <f>IF(A94="","",IF(K94="","",IF(L94&lt;&gt;"","Réglée",IF('Synthèse'!$B$3&gt;K94,"En retard","À échéance"))))</f>
        <v/>
      </c>
      <c r="N94" s="17">
        <f>IF(A94="","",IF(K94="","",IF(L94&lt;&gt;"",MAX(0,L94-K94),MAX(0,'Synthèse'!$B$3-K94))))</f>
        <v/>
      </c>
      <c r="O94" s="16">
        <f>IF(A94="","",IF(H94="","",IF(L94="",H94,0)))</f>
        <v/>
      </c>
      <c r="P94" s="19">
        <f>IF(A94="","",IF(M94="","",IF(AND(M94="En retard",O94&gt;0),"Oui","Non")))</f>
        <v/>
      </c>
      <c r="Q94" s="7" t="n"/>
    </row>
    <row r="95">
      <c r="A95" s="6" t="n"/>
      <c r="B95" s="7" t="n"/>
      <c r="C95" s="7" t="n"/>
      <c r="D95" s="8" t="n"/>
      <c r="E95" s="9" t="n"/>
      <c r="F95" s="10" t="n"/>
      <c r="G95" s="11" t="n"/>
      <c r="H95" s="12">
        <f>IF(A95="","",IF(OR(F95="",G95=""),"",IFERROR(F95*(1+G95),0)))</f>
        <v/>
      </c>
      <c r="I95" s="7" t="n"/>
      <c r="J95" s="13">
        <f>IF(A95="","",IF(I95="","",IFERROR(VLOOKUP(I95,'Paramètres'!$A$7:$B$11,2,FALSE),0)))</f>
        <v/>
      </c>
      <c r="K95" s="14">
        <f>IF(A95="","",IF(OR(E95="",J95=""),"",E95+J95))</f>
        <v/>
      </c>
      <c r="L95" s="9" t="n"/>
      <c r="M95" s="15">
        <f>IF(A95="","",IF(K95="","",IF(L95&lt;&gt;"","Réglée",IF('Synthèse'!$B$3&gt;K95,"En retard","À échéance"))))</f>
        <v/>
      </c>
      <c r="N95" s="13">
        <f>IF(A95="","",IF(K95="","",IF(L95&lt;&gt;"",MAX(0,L95-K95),MAX(0,'Synthèse'!$B$3-K95))))</f>
        <v/>
      </c>
      <c r="O95" s="12">
        <f>IF(A95="","",IF(H95="","",IF(L95="",H95,0)))</f>
        <v/>
      </c>
      <c r="P95" s="15">
        <f>IF(A95="","",IF(M95="","",IF(AND(M95="En retard",O95&gt;0),"Oui","Non")))</f>
        <v/>
      </c>
      <c r="Q95" s="7" t="n"/>
    </row>
    <row r="96">
      <c r="A96" s="6" t="n"/>
      <c r="B96" s="7" t="n"/>
      <c r="C96" s="7" t="n"/>
      <c r="D96" s="8" t="n"/>
      <c r="E96" s="9" t="n"/>
      <c r="F96" s="10" t="n"/>
      <c r="G96" s="11" t="n"/>
      <c r="H96" s="16">
        <f>IF(A96="","",IF(OR(F96="",G96=""),"",IFERROR(F96*(1+G96),0)))</f>
        <v/>
      </c>
      <c r="I96" s="7" t="n"/>
      <c r="J96" s="17">
        <f>IF(A96="","",IF(I96="","",IFERROR(VLOOKUP(I96,'Paramètres'!$A$7:$B$11,2,FALSE),0)))</f>
        <v/>
      </c>
      <c r="K96" s="18">
        <f>IF(A96="","",IF(OR(E96="",J96=""),"",E96+J96))</f>
        <v/>
      </c>
      <c r="L96" s="9" t="n"/>
      <c r="M96" s="19">
        <f>IF(A96="","",IF(K96="","",IF(L96&lt;&gt;"","Réglée",IF('Synthèse'!$B$3&gt;K96,"En retard","À échéance"))))</f>
        <v/>
      </c>
      <c r="N96" s="17">
        <f>IF(A96="","",IF(K96="","",IF(L96&lt;&gt;"",MAX(0,L96-K96),MAX(0,'Synthèse'!$B$3-K96))))</f>
        <v/>
      </c>
      <c r="O96" s="16">
        <f>IF(A96="","",IF(H96="","",IF(L96="",H96,0)))</f>
        <v/>
      </c>
      <c r="P96" s="19">
        <f>IF(A96="","",IF(M96="","",IF(AND(M96="En retard",O96&gt;0),"Oui","Non")))</f>
        <v/>
      </c>
      <c r="Q96" s="7" t="n"/>
    </row>
    <row r="97">
      <c r="A97" s="6" t="n"/>
      <c r="B97" s="7" t="n"/>
      <c r="C97" s="7" t="n"/>
      <c r="D97" s="8" t="n"/>
      <c r="E97" s="9" t="n"/>
      <c r="F97" s="10" t="n"/>
      <c r="G97" s="11" t="n"/>
      <c r="H97" s="12">
        <f>IF(A97="","",IF(OR(F97="",G97=""),"",IFERROR(F97*(1+G97),0)))</f>
        <v/>
      </c>
      <c r="I97" s="7" t="n"/>
      <c r="J97" s="13">
        <f>IF(A97="","",IF(I97="","",IFERROR(VLOOKUP(I97,'Paramètres'!$A$7:$B$11,2,FALSE),0)))</f>
        <v/>
      </c>
      <c r="K97" s="14">
        <f>IF(A97="","",IF(OR(E97="",J97=""),"",E97+J97))</f>
        <v/>
      </c>
      <c r="L97" s="9" t="n"/>
      <c r="M97" s="15">
        <f>IF(A97="","",IF(K97="","",IF(L97&lt;&gt;"","Réglée",IF('Synthèse'!$B$3&gt;K97,"En retard","À échéance"))))</f>
        <v/>
      </c>
      <c r="N97" s="13">
        <f>IF(A97="","",IF(K97="","",IF(L97&lt;&gt;"",MAX(0,L97-K97),MAX(0,'Synthèse'!$B$3-K97))))</f>
        <v/>
      </c>
      <c r="O97" s="12">
        <f>IF(A97="","",IF(H97="","",IF(L97="",H97,0)))</f>
        <v/>
      </c>
      <c r="P97" s="15">
        <f>IF(A97="","",IF(M97="","",IF(AND(M97="En retard",O97&gt;0),"Oui","Non")))</f>
        <v/>
      </c>
      <c r="Q97" s="7" t="n"/>
    </row>
    <row r="98">
      <c r="A98" s="6" t="n"/>
      <c r="B98" s="7" t="n"/>
      <c r="C98" s="7" t="n"/>
      <c r="D98" s="8" t="n"/>
      <c r="E98" s="9" t="n"/>
      <c r="F98" s="10" t="n"/>
      <c r="G98" s="11" t="n"/>
      <c r="H98" s="16">
        <f>IF(A98="","",IF(OR(F98="",G98=""),"",IFERROR(F98*(1+G98),0)))</f>
        <v/>
      </c>
      <c r="I98" s="7" t="n"/>
      <c r="J98" s="17">
        <f>IF(A98="","",IF(I98="","",IFERROR(VLOOKUP(I98,'Paramètres'!$A$7:$B$11,2,FALSE),0)))</f>
        <v/>
      </c>
      <c r="K98" s="18">
        <f>IF(A98="","",IF(OR(E98="",J98=""),"",E98+J98))</f>
        <v/>
      </c>
      <c r="L98" s="9" t="n"/>
      <c r="M98" s="19">
        <f>IF(A98="","",IF(K98="","",IF(L98&lt;&gt;"","Réglée",IF('Synthèse'!$B$3&gt;K98,"En retard","À échéance"))))</f>
        <v/>
      </c>
      <c r="N98" s="17">
        <f>IF(A98="","",IF(K98="","",IF(L98&lt;&gt;"",MAX(0,L98-K98),MAX(0,'Synthèse'!$B$3-K98))))</f>
        <v/>
      </c>
      <c r="O98" s="16">
        <f>IF(A98="","",IF(H98="","",IF(L98="",H98,0)))</f>
        <v/>
      </c>
      <c r="P98" s="19">
        <f>IF(A98="","",IF(M98="","",IF(AND(M98="En retard",O98&gt;0),"Oui","Non")))</f>
        <v/>
      </c>
      <c r="Q98" s="7" t="n"/>
    </row>
    <row r="99">
      <c r="A99" s="6" t="n"/>
      <c r="B99" s="7" t="n"/>
      <c r="C99" s="7" t="n"/>
      <c r="D99" s="8" t="n"/>
      <c r="E99" s="9" t="n"/>
      <c r="F99" s="10" t="n"/>
      <c r="G99" s="11" t="n"/>
      <c r="H99" s="12">
        <f>IF(A99="","",IF(OR(F99="",G99=""),"",IFERROR(F99*(1+G99),0)))</f>
        <v/>
      </c>
      <c r="I99" s="7" t="n"/>
      <c r="J99" s="13">
        <f>IF(A99="","",IF(I99="","",IFERROR(VLOOKUP(I99,'Paramètres'!$A$7:$B$11,2,FALSE),0)))</f>
        <v/>
      </c>
      <c r="K99" s="14">
        <f>IF(A99="","",IF(OR(E99="",J99=""),"",E99+J99))</f>
        <v/>
      </c>
      <c r="L99" s="9" t="n"/>
      <c r="M99" s="15">
        <f>IF(A99="","",IF(K99="","",IF(L99&lt;&gt;"","Réglée",IF('Synthèse'!$B$3&gt;K99,"En retard","À échéance"))))</f>
        <v/>
      </c>
      <c r="N99" s="13">
        <f>IF(A99="","",IF(K99="","",IF(L99&lt;&gt;"",MAX(0,L99-K99),MAX(0,'Synthèse'!$B$3-K99))))</f>
        <v/>
      </c>
      <c r="O99" s="12">
        <f>IF(A99="","",IF(H99="","",IF(L99="",H99,0)))</f>
        <v/>
      </c>
      <c r="P99" s="15">
        <f>IF(A99="","",IF(M99="","",IF(AND(M99="En retard",O99&gt;0),"Oui","Non")))</f>
        <v/>
      </c>
      <c r="Q99" s="7" t="n"/>
    </row>
    <row r="100">
      <c r="A100" s="6" t="n"/>
      <c r="B100" s="7" t="n"/>
      <c r="C100" s="7" t="n"/>
      <c r="D100" s="8" t="n"/>
      <c r="E100" s="9" t="n"/>
      <c r="F100" s="10" t="n"/>
      <c r="G100" s="11" t="n"/>
      <c r="H100" s="16">
        <f>IF(A100="","",IF(OR(F100="",G100=""),"",IFERROR(F100*(1+G100),0)))</f>
        <v/>
      </c>
      <c r="I100" s="7" t="n"/>
      <c r="J100" s="17">
        <f>IF(A100="","",IF(I100="","",IFERROR(VLOOKUP(I100,'Paramètres'!$A$7:$B$11,2,FALSE),0)))</f>
        <v/>
      </c>
      <c r="K100" s="18">
        <f>IF(A100="","",IF(OR(E100="",J100=""),"",E100+J100))</f>
        <v/>
      </c>
      <c r="L100" s="9" t="n"/>
      <c r="M100" s="19">
        <f>IF(A100="","",IF(K100="","",IF(L100&lt;&gt;"","Réglée",IF('Synthèse'!$B$3&gt;K100,"En retard","À échéance"))))</f>
        <v/>
      </c>
      <c r="N100" s="17">
        <f>IF(A100="","",IF(K100="","",IF(L100&lt;&gt;"",MAX(0,L100-K100),MAX(0,'Synthèse'!$B$3-K100))))</f>
        <v/>
      </c>
      <c r="O100" s="16">
        <f>IF(A100="","",IF(H100="","",IF(L100="",H100,0)))</f>
        <v/>
      </c>
      <c r="P100" s="19">
        <f>IF(A100="","",IF(M100="","",IF(AND(M100="En retard",O100&gt;0),"Oui","Non")))</f>
        <v/>
      </c>
      <c r="Q100" s="7" t="n"/>
    </row>
    <row r="101">
      <c r="A101" s="6" t="n"/>
      <c r="B101" s="7" t="n"/>
      <c r="C101" s="7" t="n"/>
      <c r="D101" s="8" t="n"/>
      <c r="E101" s="9" t="n"/>
      <c r="F101" s="10" t="n"/>
      <c r="G101" s="11" t="n"/>
      <c r="H101" s="12">
        <f>IF(A101="","",IF(OR(F101="",G101=""),"",IFERROR(F101*(1+G101),0)))</f>
        <v/>
      </c>
      <c r="I101" s="7" t="n"/>
      <c r="J101" s="13">
        <f>IF(A101="","",IF(I101="","",IFERROR(VLOOKUP(I101,'Paramètres'!$A$7:$B$11,2,FALSE),0)))</f>
        <v/>
      </c>
      <c r="K101" s="14">
        <f>IF(A101="","",IF(OR(E101="",J101=""),"",E101+J101))</f>
        <v/>
      </c>
      <c r="L101" s="9" t="n"/>
      <c r="M101" s="15">
        <f>IF(A101="","",IF(K101="","",IF(L101&lt;&gt;"","Réglée",IF('Synthèse'!$B$3&gt;K101,"En retard","À échéance"))))</f>
        <v/>
      </c>
      <c r="N101" s="13">
        <f>IF(A101="","",IF(K101="","",IF(L101&lt;&gt;"",MAX(0,L101-K101),MAX(0,'Synthèse'!$B$3-K101))))</f>
        <v/>
      </c>
      <c r="O101" s="12">
        <f>IF(A101="","",IF(H101="","",IF(L101="",H101,0)))</f>
        <v/>
      </c>
      <c r="P101" s="15">
        <f>IF(A101="","",IF(M101="","",IF(AND(M101="En retard",O101&gt;0),"Oui","Non")))</f>
        <v/>
      </c>
      <c r="Q101" s="7" t="n"/>
    </row>
    <row r="102">
      <c r="A102" s="6" t="n"/>
      <c r="B102" s="7" t="n"/>
      <c r="C102" s="7" t="n"/>
      <c r="D102" s="8" t="n"/>
      <c r="E102" s="9" t="n"/>
      <c r="F102" s="10" t="n"/>
      <c r="G102" s="11" t="n"/>
      <c r="H102" s="16">
        <f>IF(A102="","",IF(OR(F102="",G102=""),"",IFERROR(F102*(1+G102),0)))</f>
        <v/>
      </c>
      <c r="I102" s="7" t="n"/>
      <c r="J102" s="17">
        <f>IF(A102="","",IF(I102="","",IFERROR(VLOOKUP(I102,'Paramètres'!$A$7:$B$11,2,FALSE),0)))</f>
        <v/>
      </c>
      <c r="K102" s="18">
        <f>IF(A102="","",IF(OR(E102="",J102=""),"",E102+J102))</f>
        <v/>
      </c>
      <c r="L102" s="9" t="n"/>
      <c r="M102" s="19">
        <f>IF(A102="","",IF(K102="","",IF(L102&lt;&gt;"","Réglée",IF('Synthèse'!$B$3&gt;K102,"En retard","À échéance"))))</f>
        <v/>
      </c>
      <c r="N102" s="17">
        <f>IF(A102="","",IF(K102="","",IF(L102&lt;&gt;"",MAX(0,L102-K102),MAX(0,'Synthèse'!$B$3-K102))))</f>
        <v/>
      </c>
      <c r="O102" s="16">
        <f>IF(A102="","",IF(H102="","",IF(L102="",H102,0)))</f>
        <v/>
      </c>
      <c r="P102" s="19">
        <f>IF(A102="","",IF(M102="","",IF(AND(M102="En retard",O102&gt;0),"Oui","Non")))</f>
        <v/>
      </c>
      <c r="Q102" s="7" t="n"/>
    </row>
    <row r="103">
      <c r="A103" s="6" t="n"/>
      <c r="B103" s="7" t="n"/>
      <c r="C103" s="7" t="n"/>
      <c r="D103" s="8" t="n"/>
      <c r="E103" s="9" t="n"/>
      <c r="F103" s="10" t="n"/>
      <c r="G103" s="11" t="n"/>
      <c r="H103" s="12">
        <f>IF(A103="","",IF(OR(F103="",G103=""),"",IFERROR(F103*(1+G103),0)))</f>
        <v/>
      </c>
      <c r="I103" s="7" t="n"/>
      <c r="J103" s="13">
        <f>IF(A103="","",IF(I103="","",IFERROR(VLOOKUP(I103,'Paramètres'!$A$7:$B$11,2,FALSE),0)))</f>
        <v/>
      </c>
      <c r="K103" s="14">
        <f>IF(A103="","",IF(OR(E103="",J103=""),"",E103+J103))</f>
        <v/>
      </c>
      <c r="L103" s="9" t="n"/>
      <c r="M103" s="15">
        <f>IF(A103="","",IF(K103="","",IF(L103&lt;&gt;"","Réglée",IF('Synthèse'!$B$3&gt;K103,"En retard","À échéance"))))</f>
        <v/>
      </c>
      <c r="N103" s="13">
        <f>IF(A103="","",IF(K103="","",IF(L103&lt;&gt;"",MAX(0,L103-K103),MAX(0,'Synthèse'!$B$3-K103))))</f>
        <v/>
      </c>
      <c r="O103" s="12">
        <f>IF(A103="","",IF(H103="","",IF(L103="",H103,0)))</f>
        <v/>
      </c>
      <c r="P103" s="15">
        <f>IF(A103="","",IF(M103="","",IF(AND(M103="En retard",O103&gt;0),"Oui","Non")))</f>
        <v/>
      </c>
      <c r="Q103" s="7" t="n"/>
    </row>
    <row r="104">
      <c r="A104" s="6" t="n"/>
      <c r="B104" s="7" t="n"/>
      <c r="C104" s="7" t="n"/>
      <c r="D104" s="8" t="n"/>
      <c r="E104" s="9" t="n"/>
      <c r="F104" s="10" t="n"/>
      <c r="G104" s="11" t="n"/>
      <c r="H104" s="16">
        <f>IF(A104="","",IF(OR(F104="",G104=""),"",IFERROR(F104*(1+G104),0)))</f>
        <v/>
      </c>
      <c r="I104" s="7" t="n"/>
      <c r="J104" s="17">
        <f>IF(A104="","",IF(I104="","",IFERROR(VLOOKUP(I104,'Paramètres'!$A$7:$B$11,2,FALSE),0)))</f>
        <v/>
      </c>
      <c r="K104" s="18">
        <f>IF(A104="","",IF(OR(E104="",J104=""),"",E104+J104))</f>
        <v/>
      </c>
      <c r="L104" s="9" t="n"/>
      <c r="M104" s="19">
        <f>IF(A104="","",IF(K104="","",IF(L104&lt;&gt;"","Réglée",IF('Synthèse'!$B$3&gt;K104,"En retard","À échéance"))))</f>
        <v/>
      </c>
      <c r="N104" s="17">
        <f>IF(A104="","",IF(K104="","",IF(L104&lt;&gt;"",MAX(0,L104-K104),MAX(0,'Synthèse'!$B$3-K104))))</f>
        <v/>
      </c>
      <c r="O104" s="16">
        <f>IF(A104="","",IF(H104="","",IF(L104="",H104,0)))</f>
        <v/>
      </c>
      <c r="P104" s="19">
        <f>IF(A104="","",IF(M104="","",IF(AND(M104="En retard",O104&gt;0),"Oui","Non")))</f>
        <v/>
      </c>
      <c r="Q104" s="7" t="n"/>
    </row>
    <row r="105">
      <c r="A105" s="6" t="n"/>
      <c r="B105" s="7" t="n"/>
      <c r="C105" s="7" t="n"/>
      <c r="D105" s="8" t="n"/>
      <c r="E105" s="9" t="n"/>
      <c r="F105" s="10" t="n"/>
      <c r="G105" s="11" t="n"/>
      <c r="H105" s="12">
        <f>IF(A105="","",IF(OR(F105="",G105=""),"",IFERROR(F105*(1+G105),0)))</f>
        <v/>
      </c>
      <c r="I105" s="7" t="n"/>
      <c r="J105" s="13">
        <f>IF(A105="","",IF(I105="","",IFERROR(VLOOKUP(I105,'Paramètres'!$A$7:$B$11,2,FALSE),0)))</f>
        <v/>
      </c>
      <c r="K105" s="14">
        <f>IF(A105="","",IF(OR(E105="",J105=""),"",E105+J105))</f>
        <v/>
      </c>
      <c r="L105" s="9" t="n"/>
      <c r="M105" s="15">
        <f>IF(A105="","",IF(K105="","",IF(L105&lt;&gt;"","Réglée",IF('Synthèse'!$B$3&gt;K105,"En retard","À échéance"))))</f>
        <v/>
      </c>
      <c r="N105" s="13">
        <f>IF(A105="","",IF(K105="","",IF(L105&lt;&gt;"",MAX(0,L105-K105),MAX(0,'Synthèse'!$B$3-K105))))</f>
        <v/>
      </c>
      <c r="O105" s="12">
        <f>IF(A105="","",IF(H105="","",IF(L105="",H105,0)))</f>
        <v/>
      </c>
      <c r="P105" s="15">
        <f>IF(A105="","",IF(M105="","",IF(AND(M105="En retard",O105&gt;0),"Oui","Non")))</f>
        <v/>
      </c>
      <c r="Q105" s="7" t="n"/>
    </row>
    <row r="106">
      <c r="A106" s="6" t="n"/>
      <c r="B106" s="7" t="n"/>
      <c r="C106" s="7" t="n"/>
      <c r="D106" s="8" t="n"/>
      <c r="E106" s="9" t="n"/>
      <c r="F106" s="10" t="n"/>
      <c r="G106" s="11" t="n"/>
      <c r="H106" s="16">
        <f>IF(A106="","",IF(OR(F106="",G106=""),"",IFERROR(F106*(1+G106),0)))</f>
        <v/>
      </c>
      <c r="I106" s="7" t="n"/>
      <c r="J106" s="17">
        <f>IF(A106="","",IF(I106="","",IFERROR(VLOOKUP(I106,'Paramètres'!$A$7:$B$11,2,FALSE),0)))</f>
        <v/>
      </c>
      <c r="K106" s="18">
        <f>IF(A106="","",IF(OR(E106="",J106=""),"",E106+J106))</f>
        <v/>
      </c>
      <c r="L106" s="9" t="n"/>
      <c r="M106" s="19">
        <f>IF(A106="","",IF(K106="","",IF(L106&lt;&gt;"","Réglée",IF('Synthèse'!$B$3&gt;K106,"En retard","À échéance"))))</f>
        <v/>
      </c>
      <c r="N106" s="17">
        <f>IF(A106="","",IF(K106="","",IF(L106&lt;&gt;"",MAX(0,L106-K106),MAX(0,'Synthèse'!$B$3-K106))))</f>
        <v/>
      </c>
      <c r="O106" s="16">
        <f>IF(A106="","",IF(H106="","",IF(L106="",H106,0)))</f>
        <v/>
      </c>
      <c r="P106" s="19">
        <f>IF(A106="","",IF(M106="","",IF(AND(M106="En retard",O106&gt;0),"Oui","Non")))</f>
        <v/>
      </c>
      <c r="Q106" s="7" t="n"/>
    </row>
  </sheetData>
  <autoFilter ref="A6:Q106"/>
  <mergeCells count="1">
    <mergeCell ref="A1:Q1"/>
  </mergeCells>
  <conditionalFormatting sqref="M7:M106">
    <cfRule type="expression" priority="1" dxfId="0" stopIfTrue="1">
      <formula>$M7="En retard"</formula>
    </cfRule>
    <cfRule type="expression" priority="3" dxfId="1" stopIfTrue="1">
      <formula>$M7="Réglée"</formula>
    </cfRule>
  </conditionalFormatting>
  <conditionalFormatting sqref="P7:P106">
    <cfRule type="expression" priority="2" dxfId="0" stopIfTrue="1">
      <formula>$P7="Oui"</formula>
    </cfRule>
  </conditionalFormatting>
  <dataValidations count="2">
    <dataValidation sqref="I7:I106" showErrorMessage="1" showInputMessage="1" allowBlank="1" type="list">
      <formula1>'Paramètres'!$A$7:$A$11</formula1>
    </dataValidation>
    <dataValidation sqref="G7:G106" showErrorMessage="1" showInputMessage="1" allowBlank="1" type="list">
      <formula1>'Paramètres'!$D$7:$D$10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K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4" customWidth="1" min="4" max="4"/>
    <col width="18" customWidth="1" min="5" max="5"/>
    <col width="20" customWidth="1" min="6" max="6"/>
    <col width="4" customWidth="1" min="7" max="7"/>
    <col width="4" customWidth="1" min="8" max="8"/>
    <col width="16" customWidth="1" min="9" max="9"/>
    <col width="16" customWidth="1" min="10" max="10"/>
    <col width="16" customWidth="1" min="11" max="11"/>
  </cols>
  <sheetData>
    <row r="1" ht="28" customHeight="1">
      <c r="A1" s="1" t="inlineStr">
        <is>
          <t>Synthèse des délais de paiement</t>
        </is>
      </c>
    </row>
    <row r="2"/>
    <row r="3">
      <c r="A3" s="2" t="inlineStr">
        <is>
          <t>Date d'analyse</t>
        </is>
      </c>
      <c r="B3" s="9" t="n">
        <v>46273</v>
      </c>
    </row>
    <row r="4"/>
    <row r="5">
      <c r="A5" s="20" t="inlineStr">
        <is>
          <t>Total facturé TTC</t>
        </is>
      </c>
      <c r="B5" s="21">
        <f>SUM('Suivi paiements'!$H$7:$H$106)</f>
        <v/>
      </c>
      <c r="E5" s="5" t="inlineStr">
        <is>
          <t>Statut</t>
        </is>
      </c>
      <c r="F5" s="5" t="inlineStr">
        <is>
          <t>Nombre de factures</t>
        </is>
      </c>
    </row>
    <row r="6">
      <c r="A6" s="20" t="inlineStr">
        <is>
          <t>Total encaissé</t>
        </is>
      </c>
      <c r="B6" s="21">
        <f>SUMIFS('Suivi paiements'!$H$7:$H$106,'Suivi paiements'!$M$7:$M$106,"Réglée")</f>
        <v/>
      </c>
      <c r="E6" s="15" t="inlineStr">
        <is>
          <t>Réglée</t>
        </is>
      </c>
      <c r="F6" s="22">
        <f>COUNTIF('Suivi paiements'!$M$7:$M$106,E6)</f>
        <v/>
      </c>
    </row>
    <row r="7">
      <c r="A7" s="20" t="inlineStr">
        <is>
          <t>Encours restant dû</t>
        </is>
      </c>
      <c r="B7" s="21">
        <f>SUM('Suivi paiements'!$O$7:$O$106)</f>
        <v/>
      </c>
      <c r="E7" s="19" t="inlineStr">
        <is>
          <t>À échéance</t>
        </is>
      </c>
      <c r="F7" s="23">
        <f>COUNTIF('Suivi paiements'!$M$7:$M$106,E7)</f>
        <v/>
      </c>
    </row>
    <row r="8">
      <c r="A8" s="20" t="inlineStr">
        <is>
          <t>Nombre total de factures</t>
        </is>
      </c>
      <c r="B8" s="24">
        <f>COUNTA('Suivi paiements'!$A$7:$A$106)</f>
        <v/>
      </c>
      <c r="E8" s="15" t="inlineStr">
        <is>
          <t>En retard</t>
        </is>
      </c>
      <c r="F8" s="22">
        <f>COUNTIF('Suivi paiements'!$M$7:$M$106,E8)</f>
        <v/>
      </c>
    </row>
    <row r="9">
      <c r="A9" s="20" t="inlineStr">
        <is>
          <t>Nombre de factures en retard</t>
        </is>
      </c>
      <c r="B9" s="24">
        <f>COUNTIF('Suivi paiements'!$M$7:$M$106,"En retard")</f>
        <v/>
      </c>
    </row>
    <row r="10">
      <c r="A10" s="20" t="inlineStr">
        <is>
          <t>Taux de factures réglées</t>
        </is>
      </c>
      <c r="B10" s="25">
        <f>IFERROR(COUNTIF('Suivi paiements'!$M$7:$M$106,"Réglée")/COUNTA('Suivi paiements'!$A$7:$A$106),0)</f>
        <v/>
      </c>
    </row>
    <row r="11">
      <c r="A11" s="20" t="inlineStr">
        <is>
          <t>Délai moyen de règlement</t>
        </is>
      </c>
      <c r="B11" s="26">
        <f>IFERROR(AVERAGE('Suivi paiements'!$N$7:$N$106),0)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F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4" customWidth="1" min="3" max="3"/>
    <col width="16" customWidth="1" min="4" max="4"/>
    <col width="18" customWidth="1" min="5" max="5"/>
    <col width="18" customWidth="1" min="6" max="6"/>
  </cols>
  <sheetData>
    <row r="1" ht="28" customHeight="1">
      <c r="A1" s="1" t="inlineStr">
        <is>
          <t>Paramètres des conditions de paiement</t>
        </is>
      </c>
    </row>
    <row r="2"/>
    <row r="3">
      <c r="A3" s="4" t="inlineStr">
        <is>
          <t>Les listes ci-dessous alimentent les menus déroulants de la feuille « Suivi paiements ».</t>
        </is>
      </c>
    </row>
    <row r="4"/>
    <row r="5"/>
    <row r="6">
      <c r="A6" s="5" t="inlineStr">
        <is>
          <t>Condition</t>
        </is>
      </c>
      <c r="B6" s="5" t="inlineStr">
        <is>
          <t>Délai en jours</t>
        </is>
      </c>
      <c r="D6" s="5" t="inlineStr">
        <is>
          <t>Taux de TVA</t>
        </is>
      </c>
    </row>
    <row r="7">
      <c r="A7" s="6" t="inlineStr">
        <is>
          <t>Comptant</t>
        </is>
      </c>
      <c r="B7" s="27" t="n">
        <v>0</v>
      </c>
      <c r="D7" s="11" t="n">
        <v>0.2</v>
      </c>
    </row>
    <row r="8">
      <c r="A8" s="6" t="inlineStr">
        <is>
          <t>30 jours</t>
        </is>
      </c>
      <c r="B8" s="27" t="n">
        <v>30</v>
      </c>
      <c r="D8" s="11" t="n">
        <v>0.1</v>
      </c>
    </row>
    <row r="9">
      <c r="A9" s="6" t="inlineStr">
        <is>
          <t>45 jours</t>
        </is>
      </c>
      <c r="B9" s="27" t="n">
        <v>45</v>
      </c>
      <c r="D9" s="11" t="n">
        <v>0.055</v>
      </c>
    </row>
    <row r="10">
      <c r="A10" s="6" t="inlineStr">
        <is>
          <t>45 jours fin de mois</t>
        </is>
      </c>
      <c r="B10" s="27" t="n">
        <v>60</v>
      </c>
      <c r="D10" s="11" t="n">
        <v>0.021</v>
      </c>
    </row>
    <row r="11">
      <c r="A11" s="6" t="inlineStr">
        <is>
          <t>60 jours</t>
        </is>
      </c>
      <c r="B11" s="27" t="n">
        <v>60</v>
      </c>
    </row>
    <row r="12"/>
    <row r="13"/>
    <row r="14" ht="22" customHeight="1">
      <c r="A14" s="28" t="inlineStr">
        <is>
          <t>Notice professionnelle</t>
        </is>
      </c>
    </row>
    <row r="15" ht="28" customHeight="1">
      <c r="A15" s="29" t="inlineStr">
        <is>
          <t>Les cellules jaunes sont modifiables : vérifiez les conditions contractuelles réellement convenues avec chaque client.</t>
        </is>
      </c>
    </row>
    <row r="16" ht="28" customHeight="1">
      <c r="A16" s="29" t="inlineStr">
        <is>
          <t>La date d'échéance est calculée automatiquement à partir de la date de facture et du délai associé à la condition choisie.</t>
        </is>
      </c>
    </row>
    <row r="17" ht="28" customHeight="1">
      <c r="A17" s="29" t="inlineStr">
        <is>
          <t>La date d'analyse de la feuille « Synthèse » pilote l'identification des factures à échéance et en retard.</t>
        </is>
      </c>
    </row>
    <row r="18" ht="28" customHeight="1">
      <c r="A18" s="29" t="inlineStr">
        <is>
          <t>Avant toute relance, vérifiez les coordonnées client, le bon de commande, l'absence de litige et les éléments de preuve disponibles.</t>
        </is>
      </c>
    </row>
    <row r="19" ht="28" customHeight="1">
      <c r="A19" s="29" t="inlineStr">
        <is>
          <t>Conservez une trace datée des relances et adaptez leur fréquence à la relation commerciale et aux conditions contractuelles.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4B8A6"/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Mode d'emploi du tableau des délais de paiement</t>
        </is>
      </c>
    </row>
    <row r="2"/>
    <row r="3">
      <c r="A3" s="5" t="inlineStr">
        <is>
          <t>Élément</t>
        </is>
      </c>
      <c r="B3" s="5" t="inlineStr">
        <is>
          <t>Utilisation</t>
        </is>
      </c>
    </row>
    <row r="4" ht="44" customHeight="1">
      <c r="A4" s="30" t="inlineStr">
        <is>
          <t>Suivi paiements</t>
        </is>
      </c>
      <c r="B4" s="30" t="inlineStr">
        <is>
          <t>Saisissez une facture par ligne dans les cellules jaunes. Les colonnes Montant TTC, délai, échéance, statut, retard, encours et relance sont calculées automatiquement.</t>
        </is>
      </c>
    </row>
    <row r="5" ht="44" customHeight="1">
      <c r="A5" s="31" t="inlineStr">
        <is>
          <t>N° facture à Commentaires</t>
        </is>
      </c>
      <c r="B5" s="31" t="inlineStr">
        <is>
          <t>Les colonnes jaunes correspondent aux données à renseigner ou à mettre à jour : identité client, dates, montant HT, TVA, condition de paiement, règlement et commentaires.</t>
        </is>
      </c>
    </row>
    <row r="6" ht="44" customHeight="1">
      <c r="A6" s="30" t="inlineStr">
        <is>
          <t>Date d'analyse</t>
        </is>
      </c>
      <c r="B6" s="30" t="inlineStr">
        <is>
          <t>Modifiez la cellule jaune B3 de la feuille « Synthèse » pour analyser la situation à une date donnée et recalculer les retards.</t>
        </is>
      </c>
    </row>
    <row r="7" ht="44" customHeight="1">
      <c r="A7" s="31" t="inlineStr">
        <is>
          <t>Statut</t>
        </is>
      </c>
      <c r="B7" s="31" t="inlineStr">
        <is>
          <t>Une facture est « Réglée » si une date de règlement est saisie. Sans règlement, elle devient « En retard » après sa date d'échéance.</t>
        </is>
      </c>
    </row>
    <row r="8" ht="44" customHeight="1">
      <c r="A8" s="30" t="inlineStr">
        <is>
          <t>Relance à effectuer</t>
        </is>
      </c>
      <c r="B8" s="30" t="inlineStr">
        <is>
          <t>La valeur « Oui » apparaît pour une facture non réglée et en retard. Vérifiez systématiquement les éventuels litiges avant relance.</t>
        </is>
      </c>
    </row>
    <row r="9" ht="44" customHeight="1">
      <c r="A9" s="31" t="inlineStr">
        <is>
          <t>Paramètres</t>
        </is>
      </c>
      <c r="B9" s="31" t="inlineStr">
        <is>
          <t>Les conditions de paiement et taux de TVA proposés dans les listes déroulantes peuvent être ajustés dans la feuille « Paramètres ».</t>
        </is>
      </c>
    </row>
    <row r="10" ht="44" customHeight="1">
      <c r="A10" s="30" t="inlineStr">
        <is>
          <t>Synthèse</t>
        </is>
      </c>
      <c r="B10" s="30" t="inlineStr">
        <is>
          <t>Le tableau de bord présente les montants facturés, encaissés, l'encours, les retards et des graphiques alimentés sur l'ensemble des lignes préparées.</t>
        </is>
      </c>
    </row>
    <row r="11" ht="44" customHeight="1">
      <c r="A11" s="31" t="inlineStr">
        <is>
          <t>Bonnes pratiques</t>
        </is>
      </c>
      <c r="B11" s="31" t="inlineStr">
        <is>
          <t>Documentez les échanges, conservez les preuves de relance et privilégiez une communication claire, proportionnée et conforme aux engagements contractuels.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2026-09-08T22:10:46Z</dcterms:created>
  <dcterms:modified xmlns:dcterms="http://purl.org/dc/terms/" xmlns:xsi="http://www.w3.org/2001/XMLSchema-instance" xsi:type="dcterms:W3CDTF">2026-09-08T22:10:46Z</dcterms:modified>
</cp:coreProperties>
</file>