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bleau SIG" sheetId="1" state="visible" r:id="rId1"/>
    <sheet xmlns:r="http://schemas.openxmlformats.org/officeDocument/2006/relationships" name="Ratios &amp; Analyse"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 ##0,00 &quot;€&quot;"/>
    <numFmt numFmtId="165" formatCode="0,0%"/>
  </numFmts>
  <fonts count="6">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patternFill>
    </fill>
    <fill>
      <patternFill patternType="solid">
        <fgColor rgb="00FFFBEB"/>
      </patternFill>
    </fill>
    <fill>
      <patternFill patternType="solid">
        <fgColor rgb="00E6FFFB"/>
      </patternFill>
    </fill>
    <fill>
      <patternFill patternType="solid">
        <fgColor rgb="0014B8A6"/>
      </patternFill>
    </fill>
    <fill>
      <patternFill patternType="solid">
        <fgColor rgb="00F0FDF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8">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0" fontId="3" fillId="6" borderId="1" applyAlignment="1" pivotButton="0" quotePrefix="0" xfId="0">
      <alignment horizontal="left" vertical="center"/>
    </xf>
    <xf numFmtId="164" fontId="3" fillId="3" borderId="1" pivotButton="0" quotePrefix="0" xfId="0"/>
    <xf numFmtId="165" fontId="3" fillId="6" borderId="1" pivotButton="0" quotePrefix="0" xfId="0"/>
    <xf numFmtId="0" fontId="3" fillId="0" borderId="1" applyAlignment="1" pivotButton="0" quotePrefix="0" xfId="0">
      <alignment horizontal="left" vertical="center"/>
    </xf>
    <xf numFmtId="165" fontId="3" fillId="0" borderId="1" pivotButton="0" quotePrefix="0" xfId="0"/>
    <xf numFmtId="0" fontId="4" fillId="6" borderId="1" applyAlignment="1" pivotButton="0" quotePrefix="0" xfId="0">
      <alignment horizontal="left" vertical="center"/>
    </xf>
    <xf numFmtId="164" fontId="4" fillId="4" borderId="1" pivotButton="0" quotePrefix="0" xfId="0"/>
    <xf numFmtId="0" fontId="5" fillId="5" borderId="1" applyAlignment="1" pivotButton="0" quotePrefix="0" xfId="0">
      <alignment horizontal="left" vertical="center"/>
    </xf>
    <xf numFmtId="164" fontId="5" fillId="5" borderId="1" pivotButton="0" quotePrefix="0" xfId="0"/>
    <xf numFmtId="0" fontId="4" fillId="0" borderId="1" applyAlignment="1" pivotButton="0" quotePrefix="0" xfId="0">
      <alignment horizontal="left" vertical="center"/>
    </xf>
    <xf numFmtId="0" fontId="2" fillId="5" borderId="1" applyAlignment="1" pivotButton="0" quotePrefix="0" xfId="0">
      <alignment horizontal="left" vertical="center"/>
    </xf>
    <xf numFmtId="164" fontId="2" fillId="5" borderId="1" pivotButton="0" quotePrefix="0" xfId="0"/>
    <xf numFmtId="0" fontId="4" fillId="6" borderId="1" pivotButton="0" quotePrefix="0" xfId="0"/>
    <xf numFmtId="165" fontId="0" fillId="6" borderId="1" pivotButton="0" quotePrefix="0" xfId="0"/>
    <xf numFmtId="0" fontId="3" fillId="6" borderId="1" pivotButton="0" quotePrefix="0" xfId="0"/>
    <xf numFmtId="0" fontId="4" fillId="0" borderId="1" pivotButton="0" quotePrefix="0" xfId="0"/>
    <xf numFmtId="165" fontId="0" fillId="0" borderId="1" pivotButton="0" quotePrefix="0" xfId="0"/>
    <xf numFmtId="0" fontId="3" fillId="0" borderId="1" pivotButton="0" quotePrefix="0" xfId="0"/>
    <xf numFmtId="164" fontId="0" fillId="0" borderId="1" pivotButton="0" quotePrefix="0" xfId="0"/>
    <xf numFmtId="164" fontId="0" fillId="6" borderId="1" pivotButton="0" quotePrefix="0" xfId="0"/>
    <xf numFmtId="0" fontId="2" fillId="2" borderId="1" pivotButton="0" quotePrefix="0" xfId="0"/>
    <xf numFmtId="0" fontId="4" fillId="0" borderId="1" applyAlignment="1" pivotButton="0" quotePrefix="0" xfId="0">
      <alignment vertical="top" wrapText="1"/>
    </xf>
    <xf numFmtId="0" fontId="3" fillId="0" borderId="1" applyAlignment="1" pivotButton="0" quotePrefix="0" xfId="0">
      <alignment vertical="top" wrapText="1"/>
    </xf>
    <xf numFmtId="0" fontId="4" fillId="6" borderId="1" applyAlignment="1" pivotButton="0" quotePrefix="0" xfId="0">
      <alignment vertical="top" wrapText="1"/>
    </xf>
    <xf numFmtId="0" fontId="3" fillId="6" borderId="1" applyAlignment="1" pivotButton="0" quotePrefix="0" xfId="0">
      <alignment vertical="top" wrapText="1"/>
    </xf>
  </cellXfs>
  <cellStyles count="1">
    <cellStyle name="Normal" xfId="0" builtinId="0" hidden="0"/>
  </cellStyles>
  <dxfs count="2">
    <dxf>
      <font>
        <b val="1"/>
        <color rgb="00DC2626"/>
      </font>
      <fill>
        <patternFill patternType="solid">
          <fgColor rgb="00FEE2E2"/>
        </patternFill>
      </fill>
    </dxf>
    <dxf>
      <font>
        <b val="1"/>
        <color rgb="0022C55E"/>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Évolution des soldes intermédiaires de gestion</a:t>
            </a:r>
          </a:p>
        </rich>
      </tx>
    </title>
    <plotArea>
      <lineChart>
        <grouping val="standard"/>
        <ser>
          <idx val="0"/>
          <order val="0"/>
          <tx>
            <strRef>
              <f>'Ratios &amp; Analyse'!A10</f>
            </strRef>
          </tx>
          <spPr>
            <a:ln xmlns:a="http://schemas.openxmlformats.org/drawingml/2006/main" w="22000">
              <a:solidFill>
                <a:srgbClr val="0F766E"/>
              </a:solidFill>
              <a:prstDash val="solid"/>
            </a:ln>
          </spPr>
          <marker>
            <symbol val="none"/>
            <spPr>
              <a:ln xmlns:a="http://schemas.openxmlformats.org/drawingml/2006/main">
                <a:prstDash val="solid"/>
              </a:ln>
            </spPr>
          </marker>
          <cat>
            <numRef>
              <f>'Ratios &amp; Analyse'!$B$10:$D$10</f>
            </numRef>
          </cat>
          <val>
            <numRef>
              <f>'Ratios &amp; Analyse'!$B$10:$D$10</f>
            </numRef>
          </val>
        </ser>
        <ser>
          <idx val="1"/>
          <order val="1"/>
          <tx>
            <strRef>
              <f>'Ratios &amp; Analyse'!A11</f>
            </strRef>
          </tx>
          <spPr>
            <a:ln xmlns:a="http://schemas.openxmlformats.org/drawingml/2006/main" w="22000">
              <a:solidFill>
                <a:srgbClr val="14B8A6"/>
              </a:solidFill>
              <a:prstDash val="solid"/>
            </a:ln>
          </spPr>
          <marker>
            <symbol val="none"/>
            <spPr>
              <a:ln xmlns:a="http://schemas.openxmlformats.org/drawingml/2006/main">
                <a:prstDash val="solid"/>
              </a:ln>
            </spPr>
          </marker>
          <cat>
            <numRef>
              <f>'Ratios &amp; Analyse'!$B$10:$D$10</f>
            </numRef>
          </cat>
          <val>
            <numRef>
              <f>'Ratios &amp; Analyse'!$B$11:$D$11</f>
            </numRef>
          </val>
        </ser>
        <ser>
          <idx val="2"/>
          <order val="2"/>
          <tx>
            <strRef>
              <f>'Ratios &amp; Analyse'!A12</f>
            </strRef>
          </tx>
          <spPr>
            <a:ln xmlns:a="http://schemas.openxmlformats.org/drawingml/2006/main" w="22000">
              <a:solidFill>
                <a:srgbClr val="22C55E"/>
              </a:solidFill>
              <a:prstDash val="solid"/>
            </a:ln>
          </spPr>
          <marker>
            <symbol val="none"/>
            <spPr>
              <a:ln xmlns:a="http://schemas.openxmlformats.org/drawingml/2006/main">
                <a:prstDash val="solid"/>
              </a:ln>
            </spPr>
          </marker>
          <cat>
            <numRef>
              <f>'Ratios &amp; Analyse'!$B$10:$D$10</f>
            </numRef>
          </cat>
          <val>
            <numRef>
              <f>'Ratios &amp; Analyse'!$B$12:$D$12</f>
            </numRef>
          </val>
        </ser>
        <ser>
          <idx val="3"/>
          <order val="3"/>
          <tx>
            <strRef>
              <f>'Ratios &amp; Analyse'!A13</f>
            </strRef>
          </tx>
          <spPr>
            <a:ln xmlns:a="http://schemas.openxmlformats.org/drawingml/2006/main" w="22000">
              <a:solidFill>
                <a:srgbClr val="DC2626"/>
              </a:solidFill>
              <a:prstDash val="solid"/>
            </a:ln>
          </spPr>
          <marker>
            <symbol val="none"/>
            <spPr>
              <a:ln xmlns:a="http://schemas.openxmlformats.org/drawingml/2006/main">
                <a:prstDash val="solid"/>
              </a:ln>
            </spPr>
          </marker>
          <cat>
            <numRef>
              <f>'Ratios &amp; Analyse'!$B$10:$D$10</f>
            </numRef>
          </cat>
          <val>
            <numRef>
              <f>'Ratios &amp; Analyse'!$B$13:$D$13</f>
            </numRef>
          </val>
        </ser>
        <ser>
          <idx val="4"/>
          <order val="4"/>
          <tx>
            <strRef>
              <f>'Ratios &amp; Analyse'!A14</f>
            </strRef>
          </tx>
          <spPr>
            <a:ln xmlns:a="http://schemas.openxmlformats.org/drawingml/2006/main" w="22000">
              <a:solidFill>
                <a:srgbClr val="F59E0B"/>
              </a:solidFill>
              <a:prstDash val="solid"/>
            </a:ln>
          </spPr>
          <marker>
            <symbol val="none"/>
            <spPr>
              <a:ln xmlns:a="http://schemas.openxmlformats.org/drawingml/2006/main">
                <a:prstDash val="solid"/>
              </a:ln>
            </spPr>
          </marker>
          <cat>
            <numRef>
              <f>'Ratios &amp; Analyse'!$B$10:$D$10</f>
            </numRef>
          </cat>
          <val>
            <numRef>
              <f>'Ratios &amp; Analyse'!$B$14:$D$14</f>
            </numRef>
          </val>
        </ser>
        <ser>
          <idx val="5"/>
          <order val="5"/>
          <tx>
            <strRef>
              <f>'Ratios &amp; Analyse'!A15</f>
            </strRef>
          </tx>
          <spPr>
            <a:ln xmlns:a="http://schemas.openxmlformats.org/drawingml/2006/main" w="22000">
              <a:prstDash val="solid"/>
            </a:ln>
          </spPr>
          <marker>
            <symbol val="none"/>
            <spPr>
              <a:ln xmlns:a="http://schemas.openxmlformats.org/drawingml/2006/main">
                <a:prstDash val="solid"/>
              </a:ln>
            </spPr>
          </marker>
          <cat>
            <numRef>
              <f>'Ratios &amp; Analyse'!$B$10:$D$10</f>
            </numRef>
          </cat>
          <val>
            <numRef>
              <f>'Ratios &amp; Analyse'!$B$15:$D$15</f>
            </numRef>
          </val>
        </ser>
        <axId val="10"/>
        <axId val="100"/>
      </lineChart>
      <catAx>
        <axId val="10"/>
        <scaling>
          <orientation val="minMax"/>
        </scaling>
        <axPos val="l"/>
        <title>
          <tx>
            <rich>
              <a:bodyPr xmlns:a="http://schemas.openxmlformats.org/drawingml/2006/main"/>
              <a:p xmlns:a="http://schemas.openxmlformats.org/drawingml/2006/main">
                <a:pPr>
                  <a:defRPr/>
                </a:pPr>
                <a:r>
                  <a:t>Année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 la valeur ajoutée (2026)</a:t>
            </a:r>
          </a:p>
        </rich>
      </tx>
    </title>
    <plotArea>
      <pieChart>
        <varyColors val="1"/>
        <ser>
          <idx val="0"/>
          <order val="0"/>
          <tx>
            <strRef>
              <f>'Ratios &amp; Analyse'!A18</f>
            </strRef>
          </tx>
          <spPr>
            <a:ln xmlns:a="http://schemas.openxmlformats.org/drawingml/2006/main">
              <a:prstDash val="solid"/>
            </a:ln>
          </spPr>
          <cat>
            <numRef>
              <f>'Ratios &amp; Analyse'!$A$19:$A$21</f>
            </numRef>
          </cat>
          <val>
            <numRef>
              <f>'Ratios &amp; Analyse'!$A$19:$A$21</f>
            </numRef>
          </val>
        </ser>
        <ser>
          <idx val="1"/>
          <order val="1"/>
          <tx>
            <strRef>
              <f>'Ratios &amp; Analyse'!B18</f>
            </strRef>
          </tx>
          <spPr>
            <a:ln xmlns:a="http://schemas.openxmlformats.org/drawingml/2006/main">
              <a:prstDash val="solid"/>
            </a:ln>
          </spPr>
          <cat>
            <numRef>
              <f>'Ratios &amp; Analyse'!$A$19:$A$21</f>
            </numRef>
          </cat>
          <val>
            <numRef>
              <f>'Ratios &amp; Analyse'!$B$19:$B$21</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6</col>
      <colOff>0</colOff>
      <row>2</row>
      <rowOff>0</rowOff>
    </from>
    <ext cx="720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21</row>
      <rowOff>0</rowOff>
    </from>
    <ext cx="5040000" cy="39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34"/>
  <sheetViews>
    <sheetView workbookViewId="0">
      <pane xSplit="1" ySplit="3" topLeftCell="B4" activePane="bottomRight" state="frozen"/>
      <selection pane="topRight" activeCell="A1" sqref="A1"/>
      <selection pane="bottomLeft" activeCell="A1" sqref="A1"/>
      <selection pane="bottomRight" activeCell="A1" sqref="A1"/>
    </sheetView>
  </sheetViews>
  <sheetFormatPr baseColWidth="8" defaultRowHeight="15"/>
  <cols>
    <col width="40" customWidth="1" min="1" max="1"/>
    <col width="16" customWidth="1" min="2" max="2"/>
    <col width="16" customWidth="1" min="3" max="3"/>
    <col width="16" customWidth="1" min="4" max="4"/>
    <col width="16" customWidth="1" min="5" max="5"/>
    <col width="16" customWidth="1" min="6" max="6"/>
  </cols>
  <sheetData>
    <row r="1">
      <c r="A1" s="1" t="inlineStr">
        <is>
          <t>Tableau des Soldes Intermédiaires de Gestion (SIG)</t>
        </is>
      </c>
    </row>
    <row r="2"/>
    <row r="3">
      <c r="A3" s="2" t="inlineStr">
        <is>
          <t>Poste</t>
        </is>
      </c>
      <c r="B3" s="2" t="inlineStr">
        <is>
          <t>2024 (N-2)</t>
        </is>
      </c>
      <c r="C3" s="2" t="inlineStr">
        <is>
          <t>2025 (N-1)</t>
        </is>
      </c>
      <c r="D3" s="2" t="inlineStr">
        <is>
          <t>2026 (N)</t>
        </is>
      </c>
      <c r="E3" s="2" t="inlineStr">
        <is>
          <t>Var. N/N-1</t>
        </is>
      </c>
      <c r="F3" s="2" t="inlineStr">
        <is>
          <t>% CA total N</t>
        </is>
      </c>
    </row>
    <row r="4">
      <c r="A4" s="3" t="inlineStr">
        <is>
          <t>Ventes de marchandises</t>
        </is>
      </c>
      <c r="B4" s="4" t="n">
        <v>185000</v>
      </c>
      <c r="C4" s="4" t="n">
        <v>198000</v>
      </c>
      <c r="D4" s="4" t="n">
        <v>212000</v>
      </c>
      <c r="E4" s="5">
        <f>IFERROR((D4-C4)/C4,0)</f>
        <v/>
      </c>
      <c r="F4" s="5">
        <f>IFERROR(D4/D$11,0)</f>
        <v/>
      </c>
    </row>
    <row r="5">
      <c r="A5" s="6" t="inlineStr">
        <is>
          <t>Coût d'achat des marchandises vendues</t>
        </is>
      </c>
      <c r="B5" s="4" t="n">
        <v>110000</v>
      </c>
      <c r="C5" s="4" t="n">
        <v>117000</v>
      </c>
      <c r="D5" s="4" t="n">
        <v>124000</v>
      </c>
      <c r="E5" s="7">
        <f>IFERROR((D5-C5)/C5,0)</f>
        <v/>
      </c>
      <c r="F5" s="7">
        <f>IFERROR(D5/D$11,0)</f>
        <v/>
      </c>
    </row>
    <row r="6">
      <c r="A6" s="8">
        <f> Marge commerciale</f>
        <v/>
      </c>
      <c r="B6" s="9">
        <f>B4-B5</f>
        <v/>
      </c>
      <c r="C6" s="9">
        <f>C4-C5</f>
        <v/>
      </c>
      <c r="D6" s="9">
        <f>D4-D5</f>
        <v/>
      </c>
      <c r="E6" s="5">
        <f>IFERROR((D6-C6)/C6,0)</f>
        <v/>
      </c>
      <c r="F6" s="5">
        <f>IFERROR(D6/D$11,0)</f>
        <v/>
      </c>
    </row>
    <row r="7">
      <c r="A7" s="6" t="inlineStr">
        <is>
          <t>Production vendue</t>
        </is>
      </c>
      <c r="B7" s="4" t="n">
        <v>620000</v>
      </c>
      <c r="C7" s="4" t="n">
        <v>655000</v>
      </c>
      <c r="D7" s="4" t="n">
        <v>690000</v>
      </c>
      <c r="E7" s="7">
        <f>IFERROR((D7-C7)/C7,0)</f>
        <v/>
      </c>
      <c r="F7" s="7">
        <f>IFERROR(D7/D$11,0)</f>
        <v/>
      </c>
    </row>
    <row r="8">
      <c r="A8" s="3" t="inlineStr">
        <is>
          <t>Production stockée</t>
        </is>
      </c>
      <c r="B8" s="4" t="n">
        <v>15000</v>
      </c>
      <c r="C8" s="4" t="n">
        <v>-8000</v>
      </c>
      <c r="D8" s="4" t="n">
        <v>12000</v>
      </c>
      <c r="E8" s="5">
        <f>IFERROR((D8-C8)/C8,0)</f>
        <v/>
      </c>
      <c r="F8" s="5">
        <f>IFERROR(D8/D$11,0)</f>
        <v/>
      </c>
    </row>
    <row r="9">
      <c r="A9" s="6" t="inlineStr">
        <is>
          <t>Production immobilisée</t>
        </is>
      </c>
      <c r="B9" s="4" t="n">
        <v>0</v>
      </c>
      <c r="C9" s="4" t="n">
        <v>5000</v>
      </c>
      <c r="D9" s="4" t="n">
        <v>8000</v>
      </c>
      <c r="E9" s="7">
        <f>IFERROR((D9-C9)/C9,0)</f>
        <v/>
      </c>
      <c r="F9" s="7">
        <f>IFERROR(D9/D$11,0)</f>
        <v/>
      </c>
    </row>
    <row r="10">
      <c r="A10" s="8">
        <f> Production de l'exercice</f>
        <v/>
      </c>
      <c r="B10" s="9">
        <f>SUM(B7:B9)</f>
        <v/>
      </c>
      <c r="C10" s="9">
        <f>SUM(C7:C9)</f>
        <v/>
      </c>
      <c r="D10" s="9">
        <f>SUM(D7:D9)</f>
        <v/>
      </c>
      <c r="E10" s="5">
        <f>IFERROR((D10-C10)/C10,0)</f>
        <v/>
      </c>
      <c r="F10" s="5">
        <f>IFERROR(D10/D$11,0)</f>
        <v/>
      </c>
    </row>
    <row r="11">
      <c r="A11" s="10">
        <f> Chiffre d'affaires total (Marge + Production)</f>
        <v/>
      </c>
      <c r="B11" s="11">
        <f>B6+B10</f>
        <v/>
      </c>
      <c r="C11" s="11">
        <f>C6+C10</f>
        <v/>
      </c>
      <c r="D11" s="11">
        <f>D6+D10</f>
        <v/>
      </c>
      <c r="E11" s="7">
        <f>IFERROR((D11-C11)/C11,0)</f>
        <v/>
      </c>
      <c r="F11" s="7">
        <f>IFERROR(D11/D$11,0)</f>
        <v/>
      </c>
    </row>
    <row r="12">
      <c r="A12" s="3" t="inlineStr">
        <is>
          <t>Achats de matières premières</t>
        </is>
      </c>
      <c r="B12" s="4" t="n">
        <v>210000</v>
      </c>
      <c r="C12" s="4" t="n">
        <v>225000</v>
      </c>
      <c r="D12" s="4" t="n">
        <v>238000</v>
      </c>
      <c r="E12" s="5">
        <f>IFERROR((D12-C12)/C12,0)</f>
        <v/>
      </c>
      <c r="F12" s="5">
        <f>IFERROR(D12/D$11,0)</f>
        <v/>
      </c>
    </row>
    <row r="13">
      <c r="A13" s="6" t="inlineStr">
        <is>
          <t>Variation de stock de matières premières</t>
        </is>
      </c>
      <c r="B13" s="4" t="n">
        <v>-5000</v>
      </c>
      <c r="C13" s="4" t="n">
        <v>3000</v>
      </c>
      <c r="D13" s="4" t="n">
        <v>-2000</v>
      </c>
      <c r="E13" s="7">
        <f>IFERROR((D13-C13)/C13,0)</f>
        <v/>
      </c>
      <c r="F13" s="7">
        <f>IFERROR(D13/D$11,0)</f>
        <v/>
      </c>
    </row>
    <row r="14">
      <c r="A14" s="3" t="inlineStr">
        <is>
          <t>Autres achats et charges externes</t>
        </is>
      </c>
      <c r="B14" s="4" t="n">
        <v>95000</v>
      </c>
      <c r="C14" s="4" t="n">
        <v>102000</v>
      </c>
      <c r="D14" s="4" t="n">
        <v>108000</v>
      </c>
      <c r="E14" s="5">
        <f>IFERROR((D14-C14)/C14,0)</f>
        <v/>
      </c>
      <c r="F14" s="5">
        <f>IFERROR(D14/D$11,0)</f>
        <v/>
      </c>
    </row>
    <row r="15">
      <c r="A15" s="12">
        <f> Consommations en provenance de tiers</f>
        <v/>
      </c>
      <c r="B15" s="9">
        <f>SUM(B12:B14)</f>
        <v/>
      </c>
      <c r="C15" s="9">
        <f>SUM(C12:C14)</f>
        <v/>
      </c>
      <c r="D15" s="9">
        <f>SUM(D12:D14)</f>
        <v/>
      </c>
      <c r="E15" s="7">
        <f>IFERROR((D15-C15)/C15,0)</f>
        <v/>
      </c>
      <c r="F15" s="7">
        <f>IFERROR(D15/D$11,0)</f>
        <v/>
      </c>
    </row>
    <row r="16">
      <c r="A16" s="8">
        <f> Valeur ajoutée</f>
        <v/>
      </c>
      <c r="B16" s="9">
        <f>B6+B10-B15</f>
        <v/>
      </c>
      <c r="C16" s="9">
        <f>C6+C10-C15</f>
        <v/>
      </c>
      <c r="D16" s="9">
        <f>D6+D10-D15</f>
        <v/>
      </c>
      <c r="E16" s="5">
        <f>IFERROR((D16-C16)/C16,0)</f>
        <v/>
      </c>
      <c r="F16" s="5">
        <f>IFERROR(D16/D$11,0)</f>
        <v/>
      </c>
    </row>
    <row r="17">
      <c r="A17" s="6" t="inlineStr">
        <is>
          <t>Subventions d'exploitation</t>
        </is>
      </c>
      <c r="B17" s="4" t="n">
        <v>0</v>
      </c>
      <c r="C17" s="4" t="n">
        <v>0</v>
      </c>
      <c r="D17" s="4" t="n">
        <v>3000</v>
      </c>
      <c r="E17" s="7">
        <f>IFERROR((D17-C17)/C17,0)</f>
        <v/>
      </c>
      <c r="F17" s="7">
        <f>IFERROR(D17/D$11,0)</f>
        <v/>
      </c>
    </row>
    <row r="18">
      <c r="A18" s="3" t="inlineStr">
        <is>
          <t>Impôts, taxes et versements assimilés</t>
        </is>
      </c>
      <c r="B18" s="4" t="n">
        <v>18000</v>
      </c>
      <c r="C18" s="4" t="n">
        <v>19500</v>
      </c>
      <c r="D18" s="4" t="n">
        <v>21000</v>
      </c>
      <c r="E18" s="5">
        <f>IFERROR((D18-C18)/C18,0)</f>
        <v/>
      </c>
      <c r="F18" s="5">
        <f>IFERROR(D18/D$11,0)</f>
        <v/>
      </c>
    </row>
    <row r="19">
      <c r="A19" s="6" t="inlineStr">
        <is>
          <t>Charges de personnel</t>
        </is>
      </c>
      <c r="B19" s="4" t="n">
        <v>310000</v>
      </c>
      <c r="C19" s="4" t="n">
        <v>328000</v>
      </c>
      <c r="D19" s="4" t="n">
        <v>345000</v>
      </c>
      <c r="E19" s="7">
        <f>IFERROR((D19-C19)/C19,0)</f>
        <v/>
      </c>
      <c r="F19" s="7">
        <f>IFERROR(D19/D$11,0)</f>
        <v/>
      </c>
    </row>
    <row r="20">
      <c r="A20" s="8">
        <f> Excédent brut d'exploitation (EBE)</f>
        <v/>
      </c>
      <c r="B20" s="9">
        <f>B16+B17-B18-B19</f>
        <v/>
      </c>
      <c r="C20" s="9">
        <f>C16+C17-C18-C19</f>
        <v/>
      </c>
      <c r="D20" s="9">
        <f>D16+D17-D18-D19</f>
        <v/>
      </c>
      <c r="E20" s="5">
        <f>IFERROR((D20-C20)/C20,0)</f>
        <v/>
      </c>
      <c r="F20" s="5">
        <f>IFERROR(D20/D$11,0)</f>
        <v/>
      </c>
    </row>
    <row r="21">
      <c r="A21" s="6" t="inlineStr">
        <is>
          <t>Reprises sur amortissements et provisions</t>
        </is>
      </c>
      <c r="B21" s="4" t="n">
        <v>2000</v>
      </c>
      <c r="C21" s="4" t="n">
        <v>3000</v>
      </c>
      <c r="D21" s="4" t="n">
        <v>2500</v>
      </c>
      <c r="E21" s="7">
        <f>IFERROR((D21-C21)/C21,0)</f>
        <v/>
      </c>
      <c r="F21" s="7">
        <f>IFERROR(D21/D$11,0)</f>
        <v/>
      </c>
    </row>
    <row r="22">
      <c r="A22" s="3" t="inlineStr">
        <is>
          <t>Autres produits d'exploitation</t>
        </is>
      </c>
      <c r="B22" s="4" t="n">
        <v>4000</v>
      </c>
      <c r="C22" s="4" t="n">
        <v>3500</v>
      </c>
      <c r="D22" s="4" t="n">
        <v>5000</v>
      </c>
      <c r="E22" s="5">
        <f>IFERROR((D22-C22)/C22,0)</f>
        <v/>
      </c>
      <c r="F22" s="5">
        <f>IFERROR(D22/D$11,0)</f>
        <v/>
      </c>
    </row>
    <row r="23">
      <c r="A23" s="6" t="inlineStr">
        <is>
          <t>Dotations aux amortissements et provisions</t>
        </is>
      </c>
      <c r="B23" s="4" t="n">
        <v>45000</v>
      </c>
      <c r="C23" s="4" t="n">
        <v>48000</v>
      </c>
      <c r="D23" s="4" t="n">
        <v>51000</v>
      </c>
      <c r="E23" s="7">
        <f>IFERROR((D23-C23)/C23,0)</f>
        <v/>
      </c>
      <c r="F23" s="7">
        <f>IFERROR(D23/D$11,0)</f>
        <v/>
      </c>
    </row>
    <row r="24">
      <c r="A24" s="3" t="inlineStr">
        <is>
          <t>Autres charges d'exploitation</t>
        </is>
      </c>
      <c r="B24" s="4" t="n">
        <v>6000</v>
      </c>
      <c r="C24" s="4" t="n">
        <v>5500</v>
      </c>
      <c r="D24" s="4" t="n">
        <v>6500</v>
      </c>
      <c r="E24" s="5">
        <f>IFERROR((D24-C24)/C24,0)</f>
        <v/>
      </c>
      <c r="F24" s="5">
        <f>IFERROR(D24/D$11,0)</f>
        <v/>
      </c>
    </row>
    <row r="25">
      <c r="A25" s="12">
        <f> Résultat d'exploitation</f>
        <v/>
      </c>
      <c r="B25" s="9">
        <f>B20+B21+B22-B23-B24</f>
        <v/>
      </c>
      <c r="C25" s="9">
        <f>C20+C21+C22-C23-C24</f>
        <v/>
      </c>
      <c r="D25" s="9">
        <f>D20+D21+D22-D23-D24</f>
        <v/>
      </c>
      <c r="E25" s="7">
        <f>IFERROR((D25-C25)/C25,0)</f>
        <v/>
      </c>
      <c r="F25" s="7">
        <f>IFERROR(D25/D$11,0)</f>
        <v/>
      </c>
    </row>
    <row r="26">
      <c r="A26" s="3" t="inlineStr">
        <is>
          <t>Produits financiers</t>
        </is>
      </c>
      <c r="B26" s="4" t="n">
        <v>1200</v>
      </c>
      <c r="C26" s="4" t="n">
        <v>1500</v>
      </c>
      <c r="D26" s="4" t="n">
        <v>1800</v>
      </c>
      <c r="E26" s="5">
        <f>IFERROR((D26-C26)/C26,0)</f>
        <v/>
      </c>
      <c r="F26" s="5">
        <f>IFERROR(D26/D$11,0)</f>
        <v/>
      </c>
    </row>
    <row r="27">
      <c r="A27" s="6" t="inlineStr">
        <is>
          <t>Charges financières</t>
        </is>
      </c>
      <c r="B27" s="4" t="n">
        <v>8500</v>
      </c>
      <c r="C27" s="4" t="n">
        <v>7800</v>
      </c>
      <c r="D27" s="4" t="n">
        <v>7200</v>
      </c>
      <c r="E27" s="7">
        <f>IFERROR((D27-C27)/C27,0)</f>
        <v/>
      </c>
      <c r="F27" s="7">
        <f>IFERROR(D27/D$11,0)</f>
        <v/>
      </c>
    </row>
    <row r="28">
      <c r="A28" s="8">
        <f> Résultat courant avant impôts</f>
        <v/>
      </c>
      <c r="B28" s="9">
        <f>B25+B26-B27</f>
        <v/>
      </c>
      <c r="C28" s="9">
        <f>C25+C26-C27</f>
        <v/>
      </c>
      <c r="D28" s="9">
        <f>D25+D26-D27</f>
        <v/>
      </c>
      <c r="E28" s="5">
        <f>IFERROR((D28-C28)/C28,0)</f>
        <v/>
      </c>
      <c r="F28" s="5">
        <f>IFERROR(D28/D$11,0)</f>
        <v/>
      </c>
    </row>
    <row r="29">
      <c r="A29" s="6" t="inlineStr">
        <is>
          <t>Produits exceptionnels</t>
        </is>
      </c>
      <c r="B29" s="4" t="n">
        <v>3000</v>
      </c>
      <c r="C29" s="4" t="n">
        <v>0</v>
      </c>
      <c r="D29" s="4" t="n">
        <v>6000</v>
      </c>
      <c r="E29" s="7">
        <f>IFERROR((D29-C29)/C29,0)</f>
        <v/>
      </c>
      <c r="F29" s="7">
        <f>IFERROR(D29/D$11,0)</f>
        <v/>
      </c>
    </row>
    <row r="30">
      <c r="A30" s="3" t="inlineStr">
        <is>
          <t>Charges exceptionnelles</t>
        </is>
      </c>
      <c r="B30" s="4" t="n">
        <v>2000</v>
      </c>
      <c r="C30" s="4" t="n">
        <v>1500</v>
      </c>
      <c r="D30" s="4" t="n">
        <v>2500</v>
      </c>
      <c r="E30" s="5">
        <f>IFERROR((D30-C30)/C30,0)</f>
        <v/>
      </c>
      <c r="F30" s="5">
        <f>IFERROR(D30/D$11,0)</f>
        <v/>
      </c>
    </row>
    <row r="31">
      <c r="A31" s="12">
        <f> Résultat exceptionnel</f>
        <v/>
      </c>
      <c r="B31" s="9">
        <f>B29-B30</f>
        <v/>
      </c>
      <c r="C31" s="9">
        <f>C29-C30</f>
        <v/>
      </c>
      <c r="D31" s="9">
        <f>D29-D30</f>
        <v/>
      </c>
      <c r="E31" s="7">
        <f>IFERROR((D31-C31)/C31,0)</f>
        <v/>
      </c>
      <c r="F31" s="7">
        <f>IFERROR(D31/D$11,0)</f>
        <v/>
      </c>
    </row>
    <row r="32">
      <c r="A32" s="3" t="inlineStr">
        <is>
          <t>Participation des salariés</t>
        </is>
      </c>
      <c r="B32" s="4" t="n">
        <v>0</v>
      </c>
      <c r="C32" s="4" t="n">
        <v>2000</v>
      </c>
      <c r="D32" s="4" t="n">
        <v>3500</v>
      </c>
      <c r="E32" s="5">
        <f>IFERROR((D32-C32)/C32,0)</f>
        <v/>
      </c>
      <c r="F32" s="5">
        <f>IFERROR(D32/D$11,0)</f>
        <v/>
      </c>
    </row>
    <row r="33">
      <c r="A33" s="6" t="inlineStr">
        <is>
          <t>Impôts sur les bénéfices</t>
        </is>
      </c>
      <c r="B33" s="4" t="n">
        <v>22000</v>
      </c>
      <c r="C33" s="4" t="n">
        <v>26000</v>
      </c>
      <c r="D33" s="4" t="n">
        <v>29000</v>
      </c>
      <c r="E33" s="7">
        <f>IFERROR((D33-C33)/C33,0)</f>
        <v/>
      </c>
      <c r="F33" s="7">
        <f>IFERROR(D33/D$11,0)</f>
        <v/>
      </c>
    </row>
    <row r="34">
      <c r="A34" s="13">
        <f> Résultat net comptable</f>
        <v/>
      </c>
      <c r="B34" s="14">
        <f>B28+B31-B32-B33</f>
        <v/>
      </c>
      <c r="C34" s="14">
        <f>C28+C31-C32-C33</f>
        <v/>
      </c>
      <c r="D34" s="14">
        <f>D28+D31-D32-D33</f>
        <v/>
      </c>
      <c r="E34" s="5">
        <f>IFERROR((D34-C34)/C34,0)</f>
        <v/>
      </c>
      <c r="F34" s="5">
        <f>IFERROR(D34/D$11,0)</f>
        <v/>
      </c>
    </row>
  </sheetData>
  <mergeCells count="1">
    <mergeCell ref="A1:F1"/>
  </mergeCells>
  <conditionalFormatting sqref="B34:D34">
    <cfRule type="expression" priority="1" dxfId="0" stopIfTrue="1">
      <formula>B34&lt;0</formula>
    </cfRule>
    <cfRule type="expression" priority="2" dxfId="1" stopIfTrue="1">
      <formula>B34&gt;=0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42" customWidth="1" min="5" max="5"/>
  </cols>
  <sheetData>
    <row r="1">
      <c r="A1" s="1" t="inlineStr">
        <is>
          <t>Ratios &amp; Analyse - Soldes Intermédiaires de Gestion</t>
        </is>
      </c>
    </row>
    <row r="2"/>
    <row r="3">
      <c r="A3" s="2" t="inlineStr">
        <is>
          <t>Ratio</t>
        </is>
      </c>
      <c r="B3" s="2" t="inlineStr">
        <is>
          <t>2024</t>
        </is>
      </c>
      <c r="C3" s="2" t="inlineStr">
        <is>
          <t>2025</t>
        </is>
      </c>
      <c r="D3" s="2" t="inlineStr">
        <is>
          <t>2026</t>
        </is>
      </c>
      <c r="E3" s="2" t="inlineStr">
        <is>
          <t>Interprétation</t>
        </is>
      </c>
    </row>
    <row r="4">
      <c r="A4" s="15" t="inlineStr">
        <is>
          <t>Taux de marge commerciale</t>
        </is>
      </c>
      <c r="B4" s="16">
        <f>IFERROR('Tableau SIG'!B6/'Tableau SIG'!B4,0)</f>
        <v/>
      </c>
      <c r="C4" s="16">
        <f>IFERROR('Tableau SIG'!C6/'Tableau SIG'!C4,0)</f>
        <v/>
      </c>
      <c r="D4" s="16">
        <f>IFERROR('Tableau SIG'!D6/'Tableau SIG'!D4,0)</f>
        <v/>
      </c>
      <c r="E4" s="17" t="inlineStr">
        <is>
          <t>Marge commerciale / Ventes de marchandises</t>
        </is>
      </c>
    </row>
    <row r="5">
      <c r="A5" s="18" t="inlineStr">
        <is>
          <t>Taux de valeur ajoutée</t>
        </is>
      </c>
      <c r="B5" s="19">
        <f>IFERROR('Tableau SIG'!B16/'Tableau SIG'!B11,0)</f>
        <v/>
      </c>
      <c r="C5" s="19">
        <f>IFERROR('Tableau SIG'!C16/'Tableau SIG'!C11,0)</f>
        <v/>
      </c>
      <c r="D5" s="19">
        <f>IFERROR('Tableau SIG'!D16/'Tableau SIG'!D11,0)</f>
        <v/>
      </c>
      <c r="E5" s="20" t="inlineStr">
        <is>
          <t>Valeur ajoutée / Chiffre d'affaires total</t>
        </is>
      </c>
    </row>
    <row r="6">
      <c r="A6" s="15" t="inlineStr">
        <is>
          <t>Taux d'EBE</t>
        </is>
      </c>
      <c r="B6" s="16">
        <f>IFERROR('Tableau SIG'!B20/'Tableau SIG'!B11,0)</f>
        <v/>
      </c>
      <c r="C6" s="16">
        <f>IFERROR('Tableau SIG'!C20/'Tableau SIG'!C11,0)</f>
        <v/>
      </c>
      <c r="D6" s="16">
        <f>IFERROR('Tableau SIG'!D20/'Tableau SIG'!D11,0)</f>
        <v/>
      </c>
      <c r="E6" s="17" t="inlineStr">
        <is>
          <t>Excédent brut d'exploitation / CA total</t>
        </is>
      </c>
    </row>
    <row r="7">
      <c r="A7" s="18" t="inlineStr">
        <is>
          <t>Poids charges de personnel</t>
        </is>
      </c>
      <c r="B7" s="19">
        <f>IFERROR('Tableau SIG'!B19/'Tableau SIG'!B16,0)</f>
        <v/>
      </c>
      <c r="C7" s="19">
        <f>IFERROR('Tableau SIG'!C19/'Tableau SIG'!C16,0)</f>
        <v/>
      </c>
      <c r="D7" s="19">
        <f>IFERROR('Tableau SIG'!D19/'Tableau SIG'!D16,0)</f>
        <v/>
      </c>
      <c r="E7" s="20" t="inlineStr">
        <is>
          <t>Charges de personnel / Valeur ajoutée</t>
        </is>
      </c>
    </row>
    <row r="8">
      <c r="A8" s="15" t="inlineStr">
        <is>
          <t>Taux de résultat net</t>
        </is>
      </c>
      <c r="B8" s="16">
        <f>IFERROR('Tableau SIG'!B34/'Tableau SIG'!B11,0)</f>
        <v/>
      </c>
      <c r="C8" s="16">
        <f>IFERROR('Tableau SIG'!C34/'Tableau SIG'!C11,0)</f>
        <v/>
      </c>
      <c r="D8" s="16">
        <f>IFERROR('Tableau SIG'!D34/'Tableau SIG'!D11,0)</f>
        <v/>
      </c>
      <c r="E8" s="17" t="inlineStr">
        <is>
          <t>Résultat net / Chiffre d'affaires total</t>
        </is>
      </c>
    </row>
    <row r="9"/>
    <row r="10">
      <c r="A10" s="2" t="inlineStr">
        <is>
          <t>Indicateur</t>
        </is>
      </c>
      <c r="B10" s="2" t="inlineStr">
        <is>
          <t>2024</t>
        </is>
      </c>
      <c r="C10" s="2" t="inlineStr">
        <is>
          <t>2025</t>
        </is>
      </c>
      <c r="D10" s="2" t="inlineStr">
        <is>
          <t>2026</t>
        </is>
      </c>
    </row>
    <row r="11">
      <c r="A11" s="18" t="inlineStr">
        <is>
          <t>Marge commerciale</t>
        </is>
      </c>
      <c r="B11" s="21">
        <f>'Tableau SIG'!B6</f>
        <v/>
      </c>
      <c r="C11" s="21">
        <f>'Tableau SIG'!C6</f>
        <v/>
      </c>
      <c r="D11" s="21">
        <f>'Tableau SIG'!D6</f>
        <v/>
      </c>
    </row>
    <row r="12">
      <c r="A12" s="15" t="inlineStr">
        <is>
          <t>Valeur ajoutée</t>
        </is>
      </c>
      <c r="B12" s="22">
        <f>'Tableau SIG'!B16</f>
        <v/>
      </c>
      <c r="C12" s="22">
        <f>'Tableau SIG'!C16</f>
        <v/>
      </c>
      <c r="D12" s="22">
        <f>'Tableau SIG'!D16</f>
        <v/>
      </c>
    </row>
    <row r="13">
      <c r="A13" s="18" t="inlineStr">
        <is>
          <t>EBE</t>
        </is>
      </c>
      <c r="B13" s="21">
        <f>'Tableau SIG'!B20</f>
        <v/>
      </c>
      <c r="C13" s="21">
        <f>'Tableau SIG'!C20</f>
        <v/>
      </c>
      <c r="D13" s="21">
        <f>'Tableau SIG'!D20</f>
        <v/>
      </c>
    </row>
    <row r="14">
      <c r="A14" s="15" t="inlineStr">
        <is>
          <t>Résultat d'exploitation</t>
        </is>
      </c>
      <c r="B14" s="22">
        <f>'Tableau SIG'!B25</f>
        <v/>
      </c>
      <c r="C14" s="22">
        <f>'Tableau SIG'!C25</f>
        <v/>
      </c>
      <c r="D14" s="22">
        <f>'Tableau SIG'!D25</f>
        <v/>
      </c>
    </row>
    <row r="15">
      <c r="A15" s="18" t="inlineStr">
        <is>
          <t>Résultat net</t>
        </is>
      </c>
      <c r="B15" s="21">
        <f>'Tableau SIG'!B34</f>
        <v/>
      </c>
      <c r="C15" s="21">
        <f>'Tableau SIG'!C34</f>
        <v/>
      </c>
      <c r="D15" s="21">
        <f>'Tableau SIG'!D34</f>
        <v/>
      </c>
    </row>
    <row r="16"/>
    <row r="17"/>
    <row r="18">
      <c r="A18" s="23" t="inlineStr">
        <is>
          <t>Composante de la VA (2026)</t>
        </is>
      </c>
      <c r="B18" s="2" t="inlineStr">
        <is>
          <t>Montant</t>
        </is>
      </c>
    </row>
    <row r="19">
      <c r="A19" s="20" t="inlineStr">
        <is>
          <t>Charges de personnel</t>
        </is>
      </c>
      <c r="B19" s="21">
        <f>'Tableau SIG'!D19</f>
        <v/>
      </c>
    </row>
    <row r="20">
      <c r="A20" s="17" t="inlineStr">
        <is>
          <t>Impôts et taxes</t>
        </is>
      </c>
      <c r="B20" s="22">
        <f>'Tableau SIG'!D18</f>
        <v/>
      </c>
    </row>
    <row r="21">
      <c r="A21" s="20" t="inlineStr">
        <is>
          <t>Excédent brut d'exploitation</t>
        </is>
      </c>
      <c r="B21" s="21">
        <f>'Tableau SIG'!D20</f>
        <v/>
      </c>
    </row>
  </sheetData>
  <mergeCells count="1">
    <mergeCell ref="A1:E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90" customWidth="1" min="2" max="2"/>
  </cols>
  <sheetData>
    <row r="1">
      <c r="A1" s="1" t="inlineStr">
        <is>
          <t>Mode d'emploi - Tableau des SIG</t>
        </is>
      </c>
    </row>
    <row r="2"/>
    <row r="3" ht="45" customHeight="1">
      <c r="A3" s="24" t="inlineStr">
        <is>
          <t>Objectif</t>
        </is>
      </c>
      <c r="B3" s="25" t="inlineStr">
        <is>
          <t>Ce classeur permet de calculer le Tableau des Soldes Intermédiaires de Gestion (SIG) sur 3 exercices comptables (2024, 2025, 2026) à partir du compte de résultat.</t>
        </is>
      </c>
    </row>
    <row r="4" ht="45" customHeight="1">
      <c r="A4" s="26" t="inlineStr">
        <is>
          <t>Onglet 'Tableau SIG'</t>
        </is>
      </c>
      <c r="B4" s="27" t="inlineStr">
        <is>
          <t>Contient les postes du compte de résultat (cellules jaunes = saisie libre) et les soldes intermédiaires calculés automatiquement (cellules teintées, en gras): Marge commerciale, Production de l'exercice, Valeur ajoutée, EBE, Résultat d'exploitation, Résultat courant, Résultat exceptionnel et Résultat net comptable.</t>
        </is>
      </c>
    </row>
    <row r="5" ht="45" customHeight="1">
      <c r="A5" s="24" t="inlineStr">
        <is>
          <t>Colonnes</t>
        </is>
      </c>
      <c r="B5" s="25" t="inlineStr">
        <is>
          <t>Colonnes B, C, D = données de saisie ou calculées pour chaque exercice. Colonne E = variation N/N-1 en %. Colonne F = poids de chaque poste par rapport au chiffre d'affaires total de l'exercice N.</t>
        </is>
      </c>
    </row>
    <row r="6" ht="45" customHeight="1">
      <c r="A6" s="26" t="inlineStr">
        <is>
          <t>Saisie</t>
        </is>
      </c>
      <c r="B6" s="27" t="inlineStr">
        <is>
          <t>Modifiez uniquement les cellules à fond jaune pâle (postes du compte de résultat). Les lignes commençant par '=' se recalculent automatiquement.</t>
        </is>
      </c>
    </row>
    <row r="7" ht="45" customHeight="1">
      <c r="A7" s="24" t="inlineStr">
        <is>
          <t>Onglet 'Ratios &amp; Analyse'</t>
        </is>
      </c>
      <c r="B7" s="25" t="inlineStr">
        <is>
          <t>Présente les ratios de gestion clés (taux de marge, taux de VA, taux d'EBE, poids des charges de personnel, taux de résultat net) ainsi qu'un graphique d'évolution des soldes et un graphique de répartition de la valeur ajoutée.</t>
        </is>
      </c>
    </row>
    <row r="8" ht="45" customHeight="1">
      <c r="A8" s="26" t="inlineStr">
        <is>
          <t>Mise en forme conditionnelle</t>
        </is>
      </c>
      <c r="B8" s="27" t="inlineStr">
        <is>
          <t>Le résultat net comptable apparaît en vert s'il est positif et en rouge s'il est négatif, pour une lecture rapide de la performance.</t>
        </is>
      </c>
    </row>
    <row r="9" ht="45" customHeight="1">
      <c r="A9" s="24" t="inlineStr">
        <is>
          <t>Bonnes pratiques</t>
        </is>
      </c>
      <c r="B9" s="25" t="inlineStr">
        <is>
          <t>Vérifiez la cohérence des variations de stock (production stockée, variation de stock de matières) qui peuvent être positives ou négatives. Mettez à jour les données chaque clôture d'exercice.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2026-07-20T19:47:55Z</dcterms:created>
  <dcterms:modified xmlns:dcterms="http://purl.org/dc/terms/" xmlns:xsi="http://www.w3.org/2001/XMLSchema-instance" xsi:type="dcterms:W3CDTF">2026-07-20T19:47:55Z</dcterms:modified>
</cp:coreProperties>
</file>